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696" activeTab="2"/>
  </bookViews>
  <sheets>
    <sheet name="Sizing by Seats" sheetId="1" r:id="rId1"/>
    <sheet name="Sizing by Meals" sheetId="2" r:id="rId2"/>
    <sheet name="Shell type Project" sheetId="3" r:id="rId3"/>
    <sheet name="Table for Project" sheetId="4" state="hidden" r:id="rId4"/>
  </sheets>
  <definedNames>
    <definedName name="_xlnm.Print_Area" localSheetId="2">'Shell type Project'!$A$1:$AD$23</definedName>
    <definedName name="_xlnm.Print_Area" localSheetId="1">'Sizing by Meals'!$A$1:$Y$72</definedName>
    <definedName name="_xlnm.Print_Area" localSheetId="0">'Sizing by Seats'!$A$1:$Y$54</definedName>
  </definedNames>
  <calcPr fullCalcOnLoad="1"/>
</workbook>
</file>

<file path=xl/comments1.xml><?xml version="1.0" encoding="utf-8"?>
<comments xmlns="http://schemas.openxmlformats.org/spreadsheetml/2006/main">
  <authors>
    <author>Mario Rubines</author>
    <author>Mario</author>
  </authors>
  <commentList>
    <comment ref="C4" authorId="0">
      <text>
        <r>
          <rPr>
            <b/>
            <sz val="9"/>
            <rFont val="Tahoma"/>
            <family val="2"/>
          </rPr>
          <t>Below write the fixture name</t>
        </r>
      </text>
    </comment>
    <comment ref="C7" authorId="0">
      <text>
        <r>
          <rPr>
            <b/>
            <sz val="9"/>
            <rFont val="Tahoma"/>
            <family val="2"/>
          </rPr>
          <t>Fixture Name</t>
        </r>
      </text>
    </comment>
    <comment ref="C8" authorId="0">
      <text>
        <r>
          <rPr>
            <b/>
            <sz val="9"/>
            <rFont val="Tahoma"/>
            <family val="2"/>
          </rPr>
          <t>Fixture Name</t>
        </r>
      </text>
    </comment>
    <comment ref="C12" authorId="0">
      <text>
        <r>
          <rPr>
            <b/>
            <sz val="9"/>
            <rFont val="Tahoma"/>
            <family val="2"/>
          </rPr>
          <t>Fixture Name</t>
        </r>
      </text>
    </comment>
    <comment ref="C16" authorId="0">
      <text>
        <r>
          <rPr>
            <b/>
            <sz val="9"/>
            <rFont val="Tahoma"/>
            <family val="2"/>
          </rPr>
          <t>Hand Sinks do not hold water therefore the GPM value will be that of the faucet.</t>
        </r>
      </text>
    </comment>
    <comment ref="C17" authorId="0">
      <text>
        <r>
          <rPr>
            <b/>
            <sz val="9"/>
            <rFont val="Tahoma"/>
            <family val="2"/>
          </rPr>
          <t>Hand Sinks do not hold water therefore the GPM value will be that of the faucet.</t>
        </r>
      </text>
    </comment>
    <comment ref="C18" authorId="0">
      <text>
        <r>
          <rPr>
            <b/>
            <sz val="9"/>
            <rFont val="Tahoma"/>
            <family val="2"/>
          </rPr>
          <t>Hand Sinks do not hold water therefore the GPM value will be that of the faucet.</t>
        </r>
      </text>
    </comment>
    <comment ref="C19" authorId="1">
      <text>
        <r>
          <rPr>
            <b/>
            <sz val="9"/>
            <rFont val="Tahoma"/>
            <family val="2"/>
          </rPr>
          <t>Prep sinks don’t really hold water</t>
        </r>
      </text>
    </comment>
    <comment ref="C21" authorId="0">
      <text>
        <r>
          <rPr>
            <b/>
            <sz val="9"/>
            <rFont val="Tahoma"/>
            <family val="2"/>
          </rPr>
          <t>Wok Sinks only flow about 1 GPM all the time.</t>
        </r>
      </text>
    </comment>
    <comment ref="C22" authorId="0">
      <text>
        <r>
          <rPr>
            <b/>
            <sz val="9"/>
            <rFont val="Tahoma"/>
            <family val="2"/>
          </rPr>
          <t>Dishwasher only holds about 2 gallons of water at a time so the GPM will be 2 GPM or less most of the time.  It doesn’t matter that the spec says a 30GPM pump if it only holds 2 gals.</t>
        </r>
      </text>
    </comment>
    <comment ref="C23" authorId="0">
      <text>
        <r>
          <rPr>
            <b/>
            <sz val="9"/>
            <rFont val="Tahoma"/>
            <family val="2"/>
          </rPr>
          <t>Dishwasher only holds about 2 gallons of water at a time so the GPM will be 2 GPM or less most of the time.  It doesn’t matter that the spec says a 30GPM pump if it only holds 2 gals.</t>
        </r>
      </text>
    </comment>
    <comment ref="J28" authorId="0">
      <text>
        <r>
          <rPr>
            <b/>
            <sz val="9"/>
            <rFont val="Tahoma"/>
            <family val="2"/>
          </rPr>
          <t>Per Code
2" pipe = 3 DFU
3" pipe = 5 DFU
4" pipe = 6 DFU</t>
        </r>
      </text>
    </comment>
    <comment ref="J29" authorId="0">
      <text>
        <r>
          <rPr>
            <b/>
            <sz val="9"/>
            <rFont val="Tahoma"/>
            <family val="2"/>
          </rPr>
          <t>Per Code
2" pipe = 3 DFU
3" pipe = 5 DFU
4" pipe = 6 DFU</t>
        </r>
      </text>
    </comment>
    <comment ref="J30" authorId="0">
      <text>
        <r>
          <rPr>
            <b/>
            <sz val="9"/>
            <rFont val="Tahoma"/>
            <family val="2"/>
          </rPr>
          <t>Emergency Drains have Zero DFU</t>
        </r>
      </text>
    </comment>
    <comment ref="J31" authorId="0">
      <text>
        <r>
          <rPr>
            <b/>
            <sz val="9"/>
            <rFont val="Tahoma"/>
            <family val="2"/>
          </rPr>
          <t>Per Code
2" pipe = 3 DFU
3" pipe = 5 DFU
4" pipe = 6 DFU</t>
        </r>
      </text>
    </comment>
    <comment ref="J32" authorId="0">
      <text>
        <r>
          <rPr>
            <b/>
            <sz val="9"/>
            <rFont val="Tahoma"/>
            <family val="2"/>
          </rPr>
          <t>Per Code
2" pipe = 3 DFU
3" pipe = 5 DFU
4" pipe = 6 DFU</t>
        </r>
      </text>
    </comment>
    <comment ref="J33" authorId="0">
      <text>
        <r>
          <rPr>
            <b/>
            <sz val="9"/>
            <rFont val="Tahoma"/>
            <family val="2"/>
          </rPr>
          <t>Per Code
2" pipe = 3 DFU
3" pipe = 5 DFU
4" pipe = 6 DFU</t>
        </r>
      </text>
    </comment>
    <comment ref="J34" authorId="0">
      <text>
        <r>
          <rPr>
            <b/>
            <sz val="9"/>
            <rFont val="Tahoma"/>
            <family val="2"/>
          </rPr>
          <t>Per Code
2" pipe = 3 DFU
3" pipe = 5 DFU
4" pipe = 6 DFU</t>
        </r>
      </text>
    </comment>
    <comment ref="J35" authorId="0">
      <text>
        <r>
          <rPr>
            <b/>
            <sz val="9"/>
            <rFont val="Tahoma"/>
            <family val="2"/>
          </rPr>
          <t>Per Code
2" pipe = 3 DFU
3" pipe = 5 DFU
4" pipe = 6 DFU</t>
        </r>
      </text>
    </comment>
    <comment ref="J36" authorId="0">
      <text>
        <r>
          <rPr>
            <b/>
            <sz val="9"/>
            <rFont val="Tahoma"/>
            <family val="2"/>
          </rPr>
          <t>Per Code
2" pipe = 3 DFU
3" pipe = 5 DFU
4" pipe = 6 DFU</t>
        </r>
      </text>
    </comment>
    <comment ref="L38" authorId="0">
      <text>
        <r>
          <rPr>
            <b/>
            <sz val="9"/>
            <rFont val="Tahoma"/>
            <family val="2"/>
          </rPr>
          <t>Use one of the factors below per DERM.
.8     for 3" Pipe to interceptor
1.8   for 4" Pipe to interceptor
2.4   for 6" Pipe to interceptor</t>
        </r>
      </text>
    </comment>
    <comment ref="O38" authorId="0">
      <text>
        <r>
          <rPr>
            <b/>
            <sz val="9"/>
            <rFont val="Tahoma"/>
            <family val="2"/>
          </rPr>
          <t>DFU to GPM conversion factors by DERM
.8     for 3" Pipe to interceptor
1.8   for 4" Pipe to interceptor
2.4   for 6" Pipe to interceptor</t>
        </r>
      </text>
    </comment>
    <comment ref="C46" authorId="0">
      <text>
        <r>
          <rPr>
            <b/>
            <sz val="9"/>
            <rFont val="Tahoma"/>
            <family val="2"/>
          </rPr>
          <t>Delete this cell if you are sizing by meals per day.</t>
        </r>
      </text>
    </comment>
    <comment ref="F46" authorId="0">
      <text>
        <r>
          <rPr>
            <b/>
            <sz val="9"/>
            <rFont val="Tahoma"/>
            <family val="2"/>
          </rPr>
          <t>Delete this cell if you are sizing by meals per day.</t>
        </r>
      </text>
    </comment>
    <comment ref="U46" authorId="0">
      <text>
        <r>
          <rPr>
            <b/>
            <sz val="9"/>
            <rFont val="Tahoma"/>
            <family val="2"/>
          </rPr>
          <t>Change the descriptions as needed.</t>
        </r>
      </text>
    </comment>
    <comment ref="C47" authorId="0">
      <text>
        <r>
          <rPr>
            <b/>
            <sz val="9"/>
            <rFont val="Tahoma"/>
            <family val="2"/>
          </rPr>
          <t>leave blank if you are not using seats.
Also you are not obligated to do a seat calculation for DERM its only if you need it.  Wording on the FOG 2.0 maybe confusing.</t>
        </r>
      </text>
    </comment>
    <comment ref="F47" authorId="0">
      <text>
        <r>
          <rPr>
            <b/>
            <sz val="9"/>
            <rFont val="Tahoma"/>
            <family val="2"/>
          </rPr>
          <t>Leave this cell blank if you are sizing by meals per day.
Also DERM likes this to be 4 or higher and lower only if you can really prove it.</t>
        </r>
      </text>
    </comment>
    <comment ref="C48" authorId="0">
      <text>
        <r>
          <rPr>
            <b/>
            <sz val="9"/>
            <rFont val="Tahoma"/>
            <family val="2"/>
          </rPr>
          <t>leave blank if you are not using seats.
Also you are not obligated to do a seat calculation for DERM its only if you need it.  Wording on the FOG 2.0 maybe confusing.</t>
        </r>
      </text>
    </comment>
    <comment ref="F48" authorId="0">
      <text>
        <r>
          <rPr>
            <b/>
            <sz val="9"/>
            <rFont val="Tahoma"/>
            <family val="2"/>
          </rPr>
          <t>Leave this cell blank if you are sizing by meals per day.
Also DERM likes this to be 4 or higher and lower only if you can really prove it.</t>
        </r>
      </text>
    </comment>
    <comment ref="C50" authorId="0">
      <text>
        <r>
          <rPr>
            <b/>
            <sz val="9"/>
            <rFont val="Tahoma"/>
            <family val="2"/>
          </rPr>
          <t>leave blank if you are not using seats.
Also you are not obligated to do a seat calculation for DERM its only if you need it.  Wording on the FOG 2.0 maybe confusing.</t>
        </r>
      </text>
    </comment>
    <comment ref="F50" authorId="0">
      <text>
        <r>
          <rPr>
            <b/>
            <sz val="9"/>
            <rFont val="Tahoma"/>
            <family val="2"/>
          </rPr>
          <t>Leave this cell blank if you are sizing by meals per day.
Also DERM likes this to be 4 or higher and lower only if you can really prove it.</t>
        </r>
      </text>
    </comment>
    <comment ref="L53" authorId="0">
      <text>
        <r>
          <rPr>
            <b/>
            <sz val="9"/>
            <rFont val="Tahoma"/>
            <family val="2"/>
          </rPr>
          <t>Change Qty as needed and the GPM and grease capacity will self populate.</t>
        </r>
      </text>
    </comment>
    <comment ref="L54" authorId="0">
      <text>
        <r>
          <rPr>
            <b/>
            <sz val="9"/>
            <rFont val="Tahoma"/>
            <family val="2"/>
          </rPr>
          <t>Minimum 2
Change Qty as needed and the grease capacity will self populate.</t>
        </r>
      </text>
    </comment>
    <comment ref="U47" authorId="0">
      <text>
        <r>
          <rPr>
            <sz val="9"/>
            <rFont val="Tahoma"/>
            <family val="2"/>
          </rPr>
          <t>Change these Descriptions as needed</t>
        </r>
      </text>
    </comment>
    <comment ref="U50" authorId="0">
      <text>
        <r>
          <rPr>
            <sz val="9"/>
            <rFont val="Tahoma"/>
            <family val="2"/>
          </rPr>
          <t>Change these Descriptions as needed</t>
        </r>
      </text>
    </comment>
    <comment ref="C49" authorId="0">
      <text>
        <r>
          <rPr>
            <b/>
            <sz val="9"/>
            <rFont val="Tahoma"/>
            <family val="2"/>
          </rPr>
          <t>leave blank if you are not using seats.
Also you are not obligated to do a seat calculation for DERM its only if you need it.  Wording on the FOG 2.0 maybe confusing.</t>
        </r>
      </text>
    </comment>
    <comment ref="F49" authorId="0">
      <text>
        <r>
          <rPr>
            <b/>
            <sz val="9"/>
            <rFont val="Tahoma"/>
            <family val="2"/>
          </rPr>
          <t>Leave this cell blank if you are sizing by meals per day.
Also DERM likes this to be 4 or higher and lower only if you can really prove it.</t>
        </r>
      </text>
    </comment>
    <comment ref="U49" authorId="0">
      <text>
        <r>
          <rPr>
            <sz val="9"/>
            <rFont val="Tahoma"/>
            <family val="2"/>
          </rPr>
          <t>Change these Descriptions as needed</t>
        </r>
      </text>
    </comment>
  </commentList>
</comments>
</file>

<file path=xl/comments2.xml><?xml version="1.0" encoding="utf-8"?>
<comments xmlns="http://schemas.openxmlformats.org/spreadsheetml/2006/main">
  <authors>
    <author>Mario Rubines</author>
    <author>Mario</author>
  </authors>
  <commentList>
    <comment ref="C4" authorId="0">
      <text>
        <r>
          <rPr>
            <b/>
            <sz val="9"/>
            <rFont val="Tahoma"/>
            <family val="2"/>
          </rPr>
          <t>Below write the fixture name</t>
        </r>
      </text>
    </comment>
    <comment ref="C7" authorId="0">
      <text>
        <r>
          <rPr>
            <b/>
            <sz val="9"/>
            <rFont val="Tahoma"/>
            <family val="2"/>
          </rPr>
          <t>Fixture Name</t>
        </r>
      </text>
    </comment>
    <comment ref="C8" authorId="0">
      <text>
        <r>
          <rPr>
            <b/>
            <sz val="9"/>
            <rFont val="Tahoma"/>
            <family val="2"/>
          </rPr>
          <t>Fixture Name</t>
        </r>
      </text>
    </comment>
    <comment ref="C12" authorId="0">
      <text>
        <r>
          <rPr>
            <b/>
            <sz val="9"/>
            <rFont val="Tahoma"/>
            <family val="2"/>
          </rPr>
          <t>Fixture Name</t>
        </r>
      </text>
    </comment>
    <comment ref="C16" authorId="0">
      <text>
        <r>
          <rPr>
            <b/>
            <sz val="9"/>
            <rFont val="Tahoma"/>
            <family val="2"/>
          </rPr>
          <t>Hand Sinks do not hold water therefore the GPM value will be that of the faucet.</t>
        </r>
      </text>
    </comment>
    <comment ref="C17" authorId="0">
      <text>
        <r>
          <rPr>
            <b/>
            <sz val="9"/>
            <rFont val="Tahoma"/>
            <family val="2"/>
          </rPr>
          <t>Hand Sinks do not hold water therefore the GPM value will be that of the faucet.</t>
        </r>
      </text>
    </comment>
    <comment ref="C18" authorId="0">
      <text>
        <r>
          <rPr>
            <b/>
            <sz val="9"/>
            <rFont val="Tahoma"/>
            <family val="2"/>
          </rPr>
          <t>Hand Sinks do not hold water therefore the GPM value will be that of the faucet.</t>
        </r>
      </text>
    </comment>
    <comment ref="C19" authorId="1">
      <text>
        <r>
          <rPr>
            <b/>
            <sz val="9"/>
            <rFont val="Tahoma"/>
            <family val="2"/>
          </rPr>
          <t>Prep sinks don’t really hold water</t>
        </r>
      </text>
    </comment>
    <comment ref="C21" authorId="0">
      <text>
        <r>
          <rPr>
            <b/>
            <sz val="9"/>
            <rFont val="Tahoma"/>
            <family val="2"/>
          </rPr>
          <t>Wok Sinks only flow about 1 GPM all the time.</t>
        </r>
      </text>
    </comment>
    <comment ref="C22" authorId="0">
      <text>
        <r>
          <rPr>
            <b/>
            <sz val="9"/>
            <rFont val="Tahoma"/>
            <family val="2"/>
          </rPr>
          <t>Dishwasher only holds about 2 gallons of water at a time so the GPM will be 2 GPM or less most of the time.  It doesn’t matter that the spec says a 30GPM pump if it only holds 2 gals.</t>
        </r>
      </text>
    </comment>
    <comment ref="C23" authorId="0">
      <text>
        <r>
          <rPr>
            <b/>
            <sz val="9"/>
            <rFont val="Tahoma"/>
            <family val="2"/>
          </rPr>
          <t>Dishwasher only holds about 2 gallons of water at a time so the GPM will be 2 GPM or less most of the time.  It doesn’t matter that the spec says a 30GPM pump if it only holds 2 gals.</t>
        </r>
      </text>
    </comment>
    <comment ref="J28" authorId="0">
      <text>
        <r>
          <rPr>
            <b/>
            <sz val="9"/>
            <rFont val="Tahoma"/>
            <family val="2"/>
          </rPr>
          <t>Per Code
2" pipe = 3 DFU
3" pipe = 5 DFU
4" pipe = 6 DFU</t>
        </r>
      </text>
    </comment>
    <comment ref="J29" authorId="0">
      <text>
        <r>
          <rPr>
            <b/>
            <sz val="9"/>
            <rFont val="Tahoma"/>
            <family val="2"/>
          </rPr>
          <t>Per Code
2" pipe = 3 DFU
3" pipe = 5 DFU
4" pipe = 6 DFU</t>
        </r>
      </text>
    </comment>
    <comment ref="J30" authorId="0">
      <text>
        <r>
          <rPr>
            <b/>
            <sz val="9"/>
            <rFont val="Tahoma"/>
            <family val="2"/>
          </rPr>
          <t>Emergency Drains have Zero DFU</t>
        </r>
      </text>
    </comment>
    <comment ref="J31" authorId="0">
      <text>
        <r>
          <rPr>
            <b/>
            <sz val="9"/>
            <rFont val="Tahoma"/>
            <family val="2"/>
          </rPr>
          <t>Per Code
2" pipe = 3 DFU
3" pipe = 5 DFU
4" pipe = 6 DFU</t>
        </r>
      </text>
    </comment>
    <comment ref="J32" authorId="0">
      <text>
        <r>
          <rPr>
            <b/>
            <sz val="9"/>
            <rFont val="Tahoma"/>
            <family val="2"/>
          </rPr>
          <t>Per Code
2" pipe = 3 DFU
3" pipe = 5 DFU
4" pipe = 6 DFU</t>
        </r>
      </text>
    </comment>
    <comment ref="J33" authorId="0">
      <text>
        <r>
          <rPr>
            <b/>
            <sz val="9"/>
            <rFont val="Tahoma"/>
            <family val="2"/>
          </rPr>
          <t>Per Code
2" pipe = 3 DFU
3" pipe = 5 DFU
4" pipe = 6 DFU</t>
        </r>
      </text>
    </comment>
    <comment ref="J34" authorId="0">
      <text>
        <r>
          <rPr>
            <b/>
            <sz val="9"/>
            <rFont val="Tahoma"/>
            <family val="2"/>
          </rPr>
          <t>Per Code
2" pipe = 3 DFU
3" pipe = 5 DFU
4" pipe = 6 DFU</t>
        </r>
      </text>
    </comment>
    <comment ref="J35" authorId="0">
      <text>
        <r>
          <rPr>
            <b/>
            <sz val="9"/>
            <rFont val="Tahoma"/>
            <family val="2"/>
          </rPr>
          <t>Per Code
2" pipe = 3 DFU
3" pipe = 5 DFU
4" pipe = 6 DFU</t>
        </r>
      </text>
    </comment>
    <comment ref="J36" authorId="0">
      <text>
        <r>
          <rPr>
            <b/>
            <sz val="9"/>
            <rFont val="Tahoma"/>
            <family val="2"/>
          </rPr>
          <t>Per Code
2" pipe = 3 DFU
3" pipe = 5 DFU
4" pipe = 6 DFU</t>
        </r>
      </text>
    </comment>
    <comment ref="L38" authorId="0">
      <text>
        <r>
          <rPr>
            <b/>
            <sz val="9"/>
            <rFont val="Tahoma"/>
            <family val="2"/>
          </rPr>
          <t>Use one of the factors below per DERM.
.8     for 3" Pipe to interceptor
1.8   for 4" Pipe to interceptor
2.4   for 6" Pipe to interceptor</t>
        </r>
      </text>
    </comment>
    <comment ref="O38" authorId="0">
      <text>
        <r>
          <rPr>
            <b/>
            <sz val="9"/>
            <rFont val="Tahoma"/>
            <family val="2"/>
          </rPr>
          <t>DFU to GPM conversion factors by DERM
.8     for 3" Pipe to interceptor
1.8   for 4" Pipe to interceptor
2.4   for 6" Pipe to interceptor</t>
        </r>
      </text>
    </comment>
    <comment ref="O49" authorId="0">
      <text>
        <r>
          <rPr>
            <b/>
            <sz val="9"/>
            <rFont val="Tahoma"/>
            <family val="2"/>
          </rPr>
          <t>Change the descriptions as needed.</t>
        </r>
      </text>
    </comment>
    <comment ref="O50" authorId="0">
      <text>
        <r>
          <rPr>
            <sz val="9"/>
            <rFont val="Tahoma"/>
            <family val="2"/>
          </rPr>
          <t>Change these Descriptions as needed</t>
        </r>
      </text>
    </comment>
    <comment ref="O52" authorId="0">
      <text>
        <r>
          <rPr>
            <sz val="9"/>
            <rFont val="Tahoma"/>
            <family val="2"/>
          </rPr>
          <t>Change these Descriptions as needed</t>
        </r>
      </text>
    </comment>
    <comment ref="O54" authorId="0">
      <text>
        <r>
          <rPr>
            <sz val="9"/>
            <rFont val="Tahoma"/>
            <family val="2"/>
          </rPr>
          <t>Change these Descriptions as needed</t>
        </r>
      </text>
    </comment>
    <comment ref="O55" authorId="0">
      <text>
        <r>
          <rPr>
            <sz val="9"/>
            <rFont val="Tahoma"/>
            <family val="2"/>
          </rPr>
          <t>Change these Descriptions as needed</t>
        </r>
      </text>
    </comment>
    <comment ref="L58" authorId="0">
      <text>
        <r>
          <rPr>
            <b/>
            <sz val="9"/>
            <rFont val="Tahoma"/>
            <family val="2"/>
          </rPr>
          <t>Change Qty as needed and the GPM and grease capacity will self populate.</t>
        </r>
      </text>
    </comment>
    <comment ref="L60" authorId="0">
      <text>
        <r>
          <rPr>
            <b/>
            <sz val="9"/>
            <rFont val="Tahoma"/>
            <family val="2"/>
          </rPr>
          <t>Minimum 2
Change Qty as needed and the grease capacity will self populate.</t>
        </r>
      </text>
    </comment>
    <comment ref="L61" authorId="0">
      <text>
        <r>
          <rPr>
            <b/>
            <sz val="9"/>
            <rFont val="Tahoma"/>
            <family val="2"/>
          </rPr>
          <t>Minimum 2
Change Qty as needed and the grease capacity will self populate.</t>
        </r>
      </text>
    </comment>
    <comment ref="L62" authorId="0">
      <text>
        <r>
          <rPr>
            <b/>
            <sz val="9"/>
            <rFont val="Tahoma"/>
            <family val="2"/>
          </rPr>
          <t>Minimum 2
Change Qty as needed and the grease capacity will self populate.</t>
        </r>
      </text>
    </comment>
    <comment ref="L59" authorId="0">
      <text>
        <r>
          <rPr>
            <b/>
            <sz val="9"/>
            <rFont val="Tahoma"/>
            <family val="2"/>
          </rPr>
          <t>Minimum 2
Change Qty as needed and the grease capacity will self populate.</t>
        </r>
      </text>
    </comment>
  </commentList>
</comments>
</file>

<file path=xl/comments3.xml><?xml version="1.0" encoding="utf-8"?>
<comments xmlns="http://schemas.openxmlformats.org/spreadsheetml/2006/main">
  <authors>
    <author>Mario Rubines</author>
  </authors>
  <commentList>
    <comment ref="K21" authorId="0">
      <text>
        <r>
          <rPr>
            <b/>
            <sz val="9"/>
            <rFont val="Tahoma"/>
            <family val="2"/>
          </rPr>
          <t>Change Qty as needed and the GPM and grease capacity will self populate.</t>
        </r>
      </text>
    </comment>
    <comment ref="K22" authorId="0">
      <text>
        <r>
          <rPr>
            <b/>
            <sz val="9"/>
            <rFont val="Tahoma"/>
            <family val="2"/>
          </rPr>
          <t>Minimum 2
Change Qty as needed and the grease capacity will self populate.</t>
        </r>
      </text>
    </comment>
    <comment ref="K23" authorId="0">
      <text>
        <r>
          <rPr>
            <b/>
            <sz val="9"/>
            <rFont val="Tahoma"/>
            <family val="2"/>
          </rPr>
          <t>Minimum 2
Change Qty as needed and the grease capacity will self populate.</t>
        </r>
      </text>
    </comment>
  </commentList>
</comments>
</file>

<file path=xl/comments4.xml><?xml version="1.0" encoding="utf-8"?>
<comments xmlns="http://schemas.openxmlformats.org/spreadsheetml/2006/main">
  <authors>
    <author>Mario Rubines</author>
  </authors>
  <commentList>
    <comment ref="C2" authorId="0">
      <text>
        <r>
          <rPr>
            <b/>
            <sz val="9"/>
            <rFont val="Tahoma"/>
            <family val="2"/>
          </rPr>
          <t>This section should be pasted on the original Shell plans so that every tenant can use this format to size the interceptors.</t>
        </r>
      </text>
    </comment>
    <comment ref="Y3" authorId="0">
      <text>
        <r>
          <rPr>
            <b/>
            <sz val="9"/>
            <rFont val="Tahoma"/>
            <family val="2"/>
          </rPr>
          <t>DERM will total the DFU from all the tenants and it can not exceed the pipe or system capacity.</t>
        </r>
      </text>
    </comment>
    <comment ref="C5" authorId="0">
      <text>
        <r>
          <rPr>
            <b/>
            <sz val="9"/>
            <rFont val="Tahoma"/>
            <family val="2"/>
          </rPr>
          <t>write the space number here if useful.</t>
        </r>
      </text>
    </comment>
    <comment ref="P5" authorId="0">
      <text>
        <r>
          <rPr>
            <b/>
            <sz val="9"/>
            <rFont val="Tahoma"/>
            <family val="2"/>
          </rPr>
          <t>Use the Schier Grease production value from the colored table on the right</t>
        </r>
      </text>
    </comment>
    <comment ref="Y5" authorId="0">
      <text>
        <r>
          <rPr>
            <b/>
            <sz val="9"/>
            <rFont val="Tahoma"/>
            <family val="2"/>
          </rPr>
          <t>DERM will total the DFU from all the tenants and it can not exceed the pipe or system capacity.</t>
        </r>
      </text>
    </comment>
    <comment ref="C6" authorId="0">
      <text>
        <r>
          <rPr>
            <b/>
            <sz val="9"/>
            <rFont val="Tahoma"/>
            <family val="2"/>
          </rPr>
          <t>write the space number here if useful.</t>
        </r>
      </text>
    </comment>
    <comment ref="P6" authorId="0">
      <text>
        <r>
          <rPr>
            <b/>
            <sz val="9"/>
            <rFont val="Tahoma"/>
            <family val="2"/>
          </rPr>
          <t>Use the Schier Grease production value from the colored table on the right</t>
        </r>
      </text>
    </comment>
    <comment ref="Y6" authorId="0">
      <text>
        <r>
          <rPr>
            <b/>
            <sz val="9"/>
            <rFont val="Tahoma"/>
            <family val="2"/>
          </rPr>
          <t>DERM will total the DFU from all the tenants and it can not exceed the pipe or system capacity.</t>
        </r>
      </text>
    </comment>
    <comment ref="C7" authorId="0">
      <text>
        <r>
          <rPr>
            <b/>
            <sz val="9"/>
            <rFont val="Tahoma"/>
            <family val="2"/>
          </rPr>
          <t>write the space number here if useful.</t>
        </r>
      </text>
    </comment>
    <comment ref="P7" authorId="0">
      <text>
        <r>
          <rPr>
            <b/>
            <sz val="9"/>
            <rFont val="Tahoma"/>
            <family val="2"/>
          </rPr>
          <t>Use the Schier Grease production value from the colored table on the right</t>
        </r>
      </text>
    </comment>
    <comment ref="Y7" authorId="0">
      <text>
        <r>
          <rPr>
            <b/>
            <sz val="9"/>
            <rFont val="Tahoma"/>
            <family val="2"/>
          </rPr>
          <t>DERM will total the DFU from all the tenants and it can not exceed the pipe or system capacity.</t>
        </r>
      </text>
    </comment>
    <comment ref="K13" authorId="0">
      <text>
        <r>
          <rPr>
            <b/>
            <sz val="9"/>
            <rFont val="Tahoma"/>
            <family val="2"/>
          </rPr>
          <t>Change Qty as needed and the GPM and grease capacity will self populate.</t>
        </r>
      </text>
    </comment>
    <comment ref="K15" authorId="0">
      <text>
        <r>
          <rPr>
            <b/>
            <sz val="9"/>
            <rFont val="Tahoma"/>
            <family val="2"/>
          </rPr>
          <t>Minimum 2
Change Qty as needed and the grease capacity will self populate.</t>
        </r>
      </text>
    </comment>
    <comment ref="K16" authorId="0">
      <text>
        <r>
          <rPr>
            <b/>
            <sz val="9"/>
            <rFont val="Tahoma"/>
            <family val="2"/>
          </rPr>
          <t>Minimum 2
Change Qty as needed and the grease capacity will self populate.</t>
        </r>
      </text>
    </comment>
    <comment ref="K17" authorId="0">
      <text>
        <r>
          <rPr>
            <b/>
            <sz val="9"/>
            <rFont val="Tahoma"/>
            <family val="2"/>
          </rPr>
          <t>Minimum 2
Change Qty as needed and the grease capacity will self populate.</t>
        </r>
      </text>
    </comment>
  </commentList>
</comments>
</file>

<file path=xl/sharedStrings.xml><?xml version="1.0" encoding="utf-8"?>
<sst xmlns="http://schemas.openxmlformats.org/spreadsheetml/2006/main" count="272" uniqueCount="105">
  <si>
    <t>FSE</t>
  </si>
  <si>
    <t>1/8" per Ft</t>
  </si>
  <si>
    <t>4"</t>
  </si>
  <si>
    <t>POF in Days</t>
  </si>
  <si>
    <t>Grease Capacity in Lbs.</t>
  </si>
  <si>
    <t xml:space="preserve">GREASE PRODUCTION
(lbs.) Per Meal     </t>
  </si>
  <si>
    <t>Number of Seats</t>
  </si>
  <si>
    <t>Turns Per Seat</t>
  </si>
  <si>
    <t>DFU</t>
  </si>
  <si>
    <t>3"</t>
  </si>
  <si>
    <t>Grease Production Per Meal</t>
  </si>
  <si>
    <t>Grease Capacity Needed in Lbs.</t>
  </si>
  <si>
    <t>Meals Per Day</t>
  </si>
  <si>
    <t xml:space="preserve">Shell Building Grease Capacity Table to be filled by Tenants. </t>
  </si>
  <si>
    <t>Model</t>
  </si>
  <si>
    <t>Qty</t>
  </si>
  <si>
    <t>GPM</t>
  </si>
  <si>
    <t>GB-250</t>
  </si>
  <si>
    <t>Total Required Capacity from Tenants</t>
  </si>
  <si>
    <t>Capacity available</t>
  </si>
  <si>
    <t>Description</t>
  </si>
  <si>
    <t>Take-Out</t>
  </si>
  <si>
    <t>Room service</t>
  </si>
  <si>
    <t>Bar</t>
  </si>
  <si>
    <t>Meeting Room</t>
  </si>
  <si>
    <t>Space</t>
  </si>
  <si>
    <t>Use Schier Grease Interceptor below</t>
  </si>
  <si>
    <t>Length</t>
  </si>
  <si>
    <t>Width</t>
  </si>
  <si>
    <t>Depth</t>
  </si>
  <si>
    <t>Bowls</t>
  </si>
  <si>
    <t>2 Comp Sink</t>
  </si>
  <si>
    <t>3 Comp Sink</t>
  </si>
  <si>
    <t>Total GPM</t>
  </si>
  <si>
    <t>Floor Sink</t>
  </si>
  <si>
    <t>Other</t>
  </si>
  <si>
    <t>Fixtures by GPM</t>
  </si>
  <si>
    <t>Total DFU</t>
  </si>
  <si>
    <t>Step 1.
Flow</t>
  </si>
  <si>
    <t>Step 2.
POF</t>
  </si>
  <si>
    <t>Seats x Turns Or MPD x Grease Prod. x POF = Grease Capacity</t>
  </si>
  <si>
    <t>Fixture by DFU</t>
  </si>
  <si>
    <t>Fixture by Volume</t>
  </si>
  <si>
    <t>Grease Capacity 
in Lbs.</t>
  </si>
  <si>
    <t>GPM x .75
1 Minute Drain</t>
  </si>
  <si>
    <t>Hand Sink</t>
  </si>
  <si>
    <t>Dish Table</t>
  </si>
  <si>
    <t>Dishwasher</t>
  </si>
  <si>
    <t>1 Comp Sink</t>
  </si>
  <si>
    <t>Mop/Service Sink</t>
  </si>
  <si>
    <t>Fixtures that could drain simultaneosly</t>
  </si>
  <si>
    <t>DFU/
GPM</t>
  </si>
  <si>
    <t>Prep Sink</t>
  </si>
  <si>
    <t>Wok Sink</t>
  </si>
  <si>
    <t>Grease interceptor Calculation
Per Florida Plumbing Code Section 1003.3.4, In accordance with PDI G101 Sec 8.3.1 Sizing Method Based on Pipe Diameter and Slope Table.</t>
  </si>
  <si>
    <t>Total Grease Capacity Needed</t>
  </si>
  <si>
    <t>Fixtures that could
 drain simultaneosly</t>
  </si>
  <si>
    <t>Floor  Drain</t>
  </si>
  <si>
    <t>ASME A112.14.4</t>
  </si>
  <si>
    <t>Mop Sink</t>
  </si>
  <si>
    <t>Dump Sink</t>
  </si>
  <si>
    <t>Hub Drain</t>
  </si>
  <si>
    <t>Dish Washer</t>
  </si>
  <si>
    <t xml:space="preserve">Schier GB-250 99%  System Grease Capacity and DFU </t>
  </si>
  <si>
    <t>6"</t>
  </si>
  <si>
    <t>Space #</t>
  </si>
  <si>
    <t>Sizing by Sq. Ft of space</t>
  </si>
  <si>
    <t xml:space="preserve"> % of Dinning area</t>
  </si>
  <si>
    <t>Sq. Ft Per Person</t>
  </si>
  <si>
    <t>Meals or Customers Per Day</t>
  </si>
  <si>
    <t>Total required capacity</t>
  </si>
  <si>
    <t>GB-75</t>
  </si>
  <si>
    <t>GB-50</t>
  </si>
  <si>
    <t>GB-1</t>
  </si>
  <si>
    <t>GB-2</t>
  </si>
  <si>
    <t>GB-3</t>
  </si>
  <si>
    <t>GB-1000</t>
  </si>
  <si>
    <t>GB-75-2</t>
  </si>
  <si>
    <t>GB-250-2</t>
  </si>
  <si>
    <t>ASME A112.14.5</t>
  </si>
  <si>
    <t>GB-500</t>
  </si>
  <si>
    <t>ASME A112.14.6</t>
  </si>
  <si>
    <t>ASME A112.14.7</t>
  </si>
  <si>
    <t>ASME A112.14.8</t>
  </si>
  <si>
    <t>ASME A112.14.3</t>
  </si>
  <si>
    <t>GPM Based on DFU</t>
  </si>
  <si>
    <t>MPD x Grease Prod. x POF = Grease Capacity</t>
  </si>
  <si>
    <t>GPM*1
(Full Flow)</t>
  </si>
  <si>
    <t>Max DFUs</t>
  </si>
  <si>
    <t>Pipe Size</t>
  </si>
  <si>
    <t xml:space="preserve">Minimum Slope </t>
  </si>
  <si>
    <t>Actual DFU</t>
  </si>
  <si>
    <t>2"</t>
  </si>
  <si>
    <t>PDI-G101 8.3.1</t>
  </si>
  <si>
    <t>*1 Based on Manning's, Pipe diameter, and slope</t>
  </si>
  <si>
    <t>Minimum Flow
(per Ch.24-42.6)
PDI-G101 8.5</t>
  </si>
  <si>
    <t>Out-Door Dine</t>
  </si>
  <si>
    <t>Eat-In Dine</t>
  </si>
  <si>
    <t>For Future</t>
  </si>
  <si>
    <t>MIFAB interceptors Meet the DERM 99% efficiency and PH of 3</t>
  </si>
  <si>
    <t>LIL-35-99</t>
  </si>
  <si>
    <t>BIG-1150</t>
  </si>
  <si>
    <t>BIG-750</t>
  </si>
  <si>
    <t>Use MIFAB Grease Interceptor below</t>
  </si>
  <si>
    <r>
      <rPr>
        <b/>
        <sz val="13"/>
        <color indexed="8"/>
        <rFont val="Adobe Heiti Std R"/>
        <family val="2"/>
      </rPr>
      <t>Grease interceptor Calculation</t>
    </r>
    <r>
      <rPr>
        <sz val="12"/>
        <color indexed="8"/>
        <rFont val="Adobe Heiti Std R"/>
        <family val="2"/>
      </rPr>
      <t xml:space="preserve">
Per Florida Plumbing Code Section 1003.3.4, In accordance with ASME A112.14.3  Appendix A or PDI G101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</si>
</sst>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00"/>
    <numFmt numFmtId="170" formatCode="0.0000"/>
    <numFmt numFmtId="171" formatCode="0.000"/>
  </numFmts>
  <fonts count="86">
    <font>
      <sz val="12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i/>
      <sz val="14"/>
      <color indexed="8"/>
      <name val="Calibri"/>
      <family val="2"/>
    </font>
    <font>
      <sz val="9"/>
      <color indexed="8"/>
      <name val="Calibri"/>
      <family val="2"/>
    </font>
    <font>
      <u val="single"/>
      <sz val="12"/>
      <color indexed="8"/>
      <name val="Calibri"/>
      <family val="2"/>
    </font>
    <font>
      <b/>
      <i/>
      <sz val="12"/>
      <color indexed="8"/>
      <name val="Calibri"/>
      <family val="2"/>
    </font>
    <font>
      <sz val="12"/>
      <color indexed="8"/>
      <name val="Adobe Garamond Pro"/>
      <family val="1"/>
    </font>
    <font>
      <sz val="12"/>
      <color indexed="8"/>
      <name val="Adobe Heiti Std R"/>
      <family val="2"/>
    </font>
    <font>
      <sz val="12"/>
      <color indexed="8"/>
      <name val="Adobe Song Std L"/>
      <family val="1"/>
    </font>
    <font>
      <b/>
      <sz val="12"/>
      <color indexed="56"/>
      <name val="Calibri"/>
      <family val="2"/>
    </font>
    <font>
      <sz val="12"/>
      <color indexed="8"/>
      <name val="Bahnschrift"/>
      <family val="2"/>
    </font>
    <font>
      <sz val="12"/>
      <color indexed="8"/>
      <name val="Castellar"/>
      <family val="1"/>
    </font>
    <font>
      <sz val="10"/>
      <color indexed="8"/>
      <name val="Castellar"/>
      <family val="1"/>
    </font>
    <font>
      <sz val="12"/>
      <color indexed="8"/>
      <name val="Comic Sans MS"/>
      <family val="4"/>
    </font>
    <font>
      <b/>
      <sz val="11"/>
      <color indexed="8"/>
      <name val="Franklin Gothic Medium"/>
      <family val="2"/>
    </font>
    <font>
      <b/>
      <sz val="10"/>
      <color indexed="56"/>
      <name val="Adobe Ming Std L"/>
      <family val="1"/>
    </font>
    <font>
      <sz val="10"/>
      <color indexed="8"/>
      <name val="Bahnschrift"/>
      <family val="2"/>
    </font>
    <font>
      <sz val="11"/>
      <color indexed="8"/>
      <name val="Bahnschrift"/>
      <family val="2"/>
    </font>
    <font>
      <b/>
      <sz val="13"/>
      <color indexed="8"/>
      <name val="Adobe Heiti Std R"/>
      <family val="2"/>
    </font>
    <font>
      <sz val="10"/>
      <color indexed="8"/>
      <name val="Comic Sans MS"/>
      <family val="4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i/>
      <sz val="14"/>
      <color indexed="8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i/>
      <sz val="14"/>
      <color theme="1"/>
      <name val="Calibri"/>
      <family val="2"/>
    </font>
    <font>
      <u val="single"/>
      <sz val="12"/>
      <color theme="1"/>
      <name val="Calibri"/>
      <family val="2"/>
    </font>
    <font>
      <sz val="9"/>
      <color theme="1"/>
      <name val="Calibri"/>
      <family val="2"/>
    </font>
    <font>
      <b/>
      <i/>
      <sz val="12"/>
      <color theme="1"/>
      <name val="Calibri"/>
      <family val="2"/>
    </font>
    <font>
      <sz val="12"/>
      <color theme="1"/>
      <name val="Adobe Garamond Pro"/>
      <family val="1"/>
    </font>
    <font>
      <sz val="12"/>
      <color theme="1"/>
      <name val="Adobe Heiti Std R"/>
      <family val="2"/>
    </font>
    <font>
      <sz val="12"/>
      <color theme="1"/>
      <name val="Adobe Song Std L"/>
      <family val="1"/>
    </font>
    <font>
      <b/>
      <sz val="12"/>
      <color theme="3"/>
      <name val="Calibri"/>
      <family val="2"/>
    </font>
    <font>
      <sz val="12"/>
      <color theme="1"/>
      <name val="Castellar"/>
      <family val="1"/>
    </font>
    <font>
      <sz val="10"/>
      <color theme="1"/>
      <name val="Castellar"/>
      <family val="1"/>
    </font>
    <font>
      <sz val="12"/>
      <color theme="1"/>
      <name val="Comic Sans MS"/>
      <family val="4"/>
    </font>
    <font>
      <b/>
      <sz val="11"/>
      <color theme="1"/>
      <name val="Franklin Gothic Medium"/>
      <family val="2"/>
    </font>
    <font>
      <b/>
      <sz val="10"/>
      <color theme="3"/>
      <name val="Adobe Ming Std L"/>
      <family val="1"/>
    </font>
    <font>
      <sz val="12"/>
      <color theme="1"/>
      <name val="Bahnschrift"/>
      <family val="2"/>
    </font>
    <font>
      <sz val="10"/>
      <color theme="1"/>
      <name val="Bahnschrift"/>
      <family val="2"/>
    </font>
    <font>
      <sz val="11"/>
      <color theme="1"/>
      <name val="Bahnschrift"/>
      <family val="2"/>
    </font>
    <font>
      <sz val="10"/>
      <color theme="1"/>
      <name val="Comic Sans MS"/>
      <family val="4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i/>
      <sz val="14"/>
      <color theme="1"/>
      <name val="Arial Unicode MS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theme="4" tint="0.49998000264167786"/>
      </top>
      <bottom>
        <color indexed="63"/>
      </bottom>
    </border>
    <border>
      <left/>
      <right/>
      <top/>
      <bottom style="medium">
        <color theme="3" tint="0.39998000860214233"/>
      </bottom>
    </border>
    <border>
      <left>
        <color indexed="63"/>
      </left>
      <right>
        <color indexed="63"/>
      </right>
      <top style="medium">
        <color theme="3" tint="0.39998000860214233"/>
      </top>
      <bottom>
        <color indexed="63"/>
      </bottom>
    </border>
    <border>
      <left/>
      <right/>
      <top style="medium">
        <color theme="3" tint="0.39998000860214233"/>
      </top>
      <bottom style="medium">
        <color theme="3" tint="0.39998000860214233"/>
      </bottom>
    </border>
    <border>
      <left/>
      <right style="medium"/>
      <top style="medium">
        <color theme="3" tint="0.39998000860214233"/>
      </top>
      <bottom style="medium">
        <color theme="3" tint="0.39998000860214233"/>
      </bottom>
    </border>
    <border>
      <left>
        <color indexed="63"/>
      </left>
      <right style="medium">
        <color theme="3" tint="0.39998000860214233"/>
      </right>
      <top style="medium">
        <color theme="3" tint="0.39998000860214233"/>
      </top>
      <bottom>
        <color indexed="63"/>
      </bottom>
    </border>
    <border>
      <left/>
      <right style="medium">
        <color theme="3" tint="0.39998000860214233"/>
      </right>
      <top style="medium">
        <color theme="3" tint="0.39998000860214233"/>
      </top>
      <bottom style="medium">
        <color theme="3" tint="0.39998000860214233"/>
      </bottom>
    </border>
    <border>
      <left style="medium">
        <color theme="3" tint="0.39998000860214233"/>
      </left>
      <right/>
      <top style="medium">
        <color theme="3" tint="0.39998000860214233"/>
      </top>
      <bottom style="medium">
        <color theme="3" tint="0.39998000860214233"/>
      </bottom>
    </border>
    <border>
      <left>
        <color indexed="63"/>
      </left>
      <right style="medium">
        <color theme="3" tint="0.3999800086021423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97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6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1" fontId="0" fillId="0" borderId="0" xfId="0" applyNumberFormat="1" applyAlignment="1">
      <alignment wrapText="1"/>
    </xf>
    <xf numFmtId="0" fontId="63" fillId="0" borderId="0" xfId="0" applyFont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0" xfId="0" applyAlignment="1">
      <alignment wrapText="1"/>
    </xf>
    <xf numFmtId="164" fontId="63" fillId="0" borderId="0" xfId="0" applyNumberFormat="1" applyFont="1" applyAlignment="1">
      <alignment horizontal="center" wrapText="1"/>
    </xf>
    <xf numFmtId="164" fontId="0" fillId="0" borderId="0" xfId="0" applyNumberForma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1" fontId="0" fillId="0" borderId="0" xfId="0" applyNumberFormat="1" applyAlignment="1">
      <alignment horizontal="center" wrapText="1"/>
    </xf>
    <xf numFmtId="0" fontId="63" fillId="0" borderId="0" xfId="0" applyFont="1" applyAlignment="1">
      <alignment horizontal="left" indent="1"/>
    </xf>
    <xf numFmtId="0" fontId="6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3" fillId="0" borderId="0" xfId="0" applyFont="1" applyAlignment="1">
      <alignment horizontal="center" wrapText="1"/>
    </xf>
    <xf numFmtId="0" fontId="63" fillId="0" borderId="0" xfId="0" applyFont="1" applyAlignment="1">
      <alignment/>
    </xf>
    <xf numFmtId="0" fontId="0" fillId="0" borderId="11" xfId="0" applyBorder="1" applyAlignment="1">
      <alignment horizontal="center"/>
    </xf>
    <xf numFmtId="0" fontId="64" fillId="0" borderId="0" xfId="0" applyFont="1" applyAlignment="1">
      <alignment/>
    </xf>
    <xf numFmtId="0" fontId="0" fillId="0" borderId="0" xfId="0" applyAlignment="1">
      <alignment horizontal="center"/>
    </xf>
    <xf numFmtId="0" fontId="65" fillId="33" borderId="12" xfId="0" applyFont="1" applyFill="1" applyBorder="1" applyAlignment="1">
      <alignment/>
    </xf>
    <xf numFmtId="3" fontId="64" fillId="33" borderId="13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" wrapText="1"/>
    </xf>
    <xf numFmtId="1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1" fontId="63" fillId="0" borderId="0" xfId="0" applyNumberFormat="1" applyFont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63" fillId="0" borderId="0" xfId="0" applyFont="1" applyAlignment="1">
      <alignment horizontal="left" wrapText="1"/>
    </xf>
    <xf numFmtId="0" fontId="0" fillId="0" borderId="0" xfId="0" applyAlignment="1">
      <alignment horizontal="center" wrapText="1"/>
    </xf>
    <xf numFmtId="1" fontId="0" fillId="0" borderId="0" xfId="0" applyNumberFormat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1" fontId="63" fillId="0" borderId="0" xfId="0" applyNumberFormat="1" applyFont="1" applyAlignment="1">
      <alignment horizont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6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center" wrapText="1"/>
    </xf>
    <xf numFmtId="164" fontId="0" fillId="0" borderId="0" xfId="0" applyNumberFormat="1" applyAlignment="1">
      <alignment wrapText="1"/>
    </xf>
    <xf numFmtId="164" fontId="63" fillId="0" borderId="0" xfId="0" applyNumberFormat="1" applyFont="1" applyAlignment="1">
      <alignment horizontal="center" wrapText="1"/>
    </xf>
    <xf numFmtId="1" fontId="63" fillId="0" borderId="0" xfId="0" applyNumberFormat="1" applyFont="1" applyAlignment="1">
      <alignment horizontal="center" wrapText="1"/>
    </xf>
    <xf numFmtId="1" fontId="63" fillId="0" borderId="0" xfId="0" applyNumberFormat="1" applyFont="1" applyAlignment="1">
      <alignment horizontal="center" vertical="center" wrapText="1"/>
    </xf>
    <xf numFmtId="1" fontId="0" fillId="0" borderId="0" xfId="0" applyNumberFormat="1" applyAlignment="1">
      <alignment horizontal="center" wrapText="1"/>
    </xf>
    <xf numFmtId="1" fontId="0" fillId="0" borderId="0" xfId="0" applyNumberFormat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63" fillId="0" borderId="0" xfId="0" applyFont="1" applyAlignment="1">
      <alignment vertical="top" wrapText="1"/>
    </xf>
    <xf numFmtId="1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63" fillId="0" borderId="10" xfId="0" applyFont="1" applyBorder="1" applyAlignment="1">
      <alignment horizontal="left" wrapText="1"/>
    </xf>
    <xf numFmtId="0" fontId="63" fillId="0" borderId="0" xfId="0" applyFont="1" applyAlignment="1">
      <alignment horizontal="left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right" wrapText="1" indent="1"/>
    </xf>
    <xf numFmtId="0" fontId="66" fillId="0" borderId="0" xfId="0" applyFont="1" applyAlignment="1">
      <alignment horizontal="left"/>
    </xf>
    <xf numFmtId="164" fontId="0" fillId="0" borderId="0" xfId="0" applyNumberFormat="1" applyAlignment="1">
      <alignment horizontal="center" wrapText="1"/>
    </xf>
    <xf numFmtId="0" fontId="0" fillId="0" borderId="16" xfId="0" applyBorder="1" applyAlignment="1">
      <alignment horizontal="right" wrapText="1"/>
    </xf>
    <xf numFmtId="0" fontId="0" fillId="0" borderId="17" xfId="0" applyBorder="1" applyAlignment="1">
      <alignment horizontal="right" wrapText="1"/>
    </xf>
    <xf numFmtId="164" fontId="63" fillId="0" borderId="17" xfId="0" applyNumberFormat="1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4" xfId="0" applyBorder="1" applyAlignment="1">
      <alignment horizontal="right" wrapText="1" indent="1"/>
    </xf>
    <xf numFmtId="0" fontId="0" fillId="0" borderId="19" xfId="0" applyBorder="1" applyAlignment="1">
      <alignment horizontal="right" wrapText="1" indent="2"/>
    </xf>
    <xf numFmtId="0" fontId="0" fillId="0" borderId="19" xfId="0" applyBorder="1" applyAlignment="1">
      <alignment horizontal="center" wrapText="1"/>
    </xf>
    <xf numFmtId="164" fontId="0" fillId="0" borderId="19" xfId="0" applyNumberFormat="1" applyBorder="1" applyAlignment="1">
      <alignment horizontal="center" wrapText="1"/>
    </xf>
    <xf numFmtId="0" fontId="0" fillId="0" borderId="0" xfId="0" applyAlignment="1">
      <alignment horizontal="right" wrapText="1" indent="2"/>
    </xf>
    <xf numFmtId="0" fontId="0" fillId="0" borderId="19" xfId="0" applyBorder="1" applyAlignment="1">
      <alignment horizontal="right" wrapText="1" indent="1"/>
    </xf>
    <xf numFmtId="0" fontId="67" fillId="0" borderId="0" xfId="0" applyFont="1" applyAlignment="1">
      <alignment horizontal="center" wrapText="1"/>
    </xf>
    <xf numFmtId="164" fontId="0" fillId="0" borderId="14" xfId="0" applyNumberFormat="1" applyBorder="1" applyAlignment="1">
      <alignment horizontal="center" wrapText="1"/>
    </xf>
    <xf numFmtId="0" fontId="0" fillId="0" borderId="0" xfId="0" applyAlignment="1">
      <alignment horizontal="left" wrapText="1"/>
    </xf>
    <xf numFmtId="1" fontId="0" fillId="0" borderId="16" xfId="0" applyNumberFormat="1" applyBorder="1" applyAlignment="1">
      <alignment horizontal="center" wrapText="1"/>
    </xf>
    <xf numFmtId="1" fontId="0" fillId="0" borderId="17" xfId="0" applyNumberFormat="1" applyBorder="1" applyAlignment="1">
      <alignment horizontal="center" wrapText="1"/>
    </xf>
    <xf numFmtId="0" fontId="63" fillId="0" borderId="0" xfId="0" applyFont="1" applyAlignment="1">
      <alignment horizontal="center"/>
    </xf>
    <xf numFmtId="0" fontId="63" fillId="0" borderId="19" xfId="0" applyFont="1" applyBorder="1" applyAlignment="1">
      <alignment horizontal="center"/>
    </xf>
    <xf numFmtId="1" fontId="0" fillId="0" borderId="19" xfId="0" applyNumberFormat="1" applyBorder="1" applyAlignment="1">
      <alignment horizontal="center" wrapText="1"/>
    </xf>
    <xf numFmtId="1" fontId="0" fillId="0" borderId="14" xfId="0" applyNumberFormat="1" applyBorder="1" applyAlignment="1">
      <alignment horizontal="center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1" fontId="0" fillId="0" borderId="20" xfId="0" applyNumberForma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0" fontId="0" fillId="0" borderId="14" xfId="0" applyBorder="1" applyAlignment="1">
      <alignment horizontal="left" wrapText="1" indent="1"/>
    </xf>
    <xf numFmtId="0" fontId="0" fillId="0" borderId="23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9" fontId="0" fillId="0" borderId="20" xfId="57" applyBorder="1" applyAlignment="1">
      <alignment horizontal="center"/>
    </xf>
    <xf numFmtId="9" fontId="0" fillId="0" borderId="21" xfId="57" applyBorder="1" applyAlignment="1">
      <alignment horizontal="center"/>
    </xf>
    <xf numFmtId="3" fontId="64" fillId="33" borderId="13" xfId="0" applyNumberFormat="1" applyFont="1" applyFill="1" applyBorder="1" applyAlignment="1">
      <alignment horizontal="center"/>
    </xf>
    <xf numFmtId="0" fontId="68" fillId="0" borderId="24" xfId="0" applyFont="1" applyBorder="1" applyAlignment="1">
      <alignment horizontal="left" wrapText="1"/>
    </xf>
    <xf numFmtId="0" fontId="68" fillId="0" borderId="19" xfId="0" applyFont="1" applyBorder="1" applyAlignment="1">
      <alignment horizontal="left" wrapText="1"/>
    </xf>
    <xf numFmtId="0" fontId="68" fillId="0" borderId="25" xfId="0" applyFont="1" applyBorder="1" applyAlignment="1">
      <alignment horizontal="left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62" fillId="0" borderId="13" xfId="0" applyFont="1" applyBorder="1" applyAlignment="1">
      <alignment horizontal="left" wrapText="1" indent="21"/>
    </xf>
    <xf numFmtId="1" fontId="0" fillId="0" borderId="13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27" xfId="0" applyBorder="1" applyAlignment="1">
      <alignment horizontal="center"/>
    </xf>
    <xf numFmtId="0" fontId="69" fillId="32" borderId="7" xfId="55" applyFont="1" applyAlignment="1">
      <alignment horizontal="left" vertical="center" wrapText="1"/>
    </xf>
    <xf numFmtId="0" fontId="70" fillId="32" borderId="7" xfId="55" applyFont="1" applyAlignment="1">
      <alignment horizontal="left" vertical="center" wrapText="1"/>
    </xf>
    <xf numFmtId="0" fontId="71" fillId="32" borderId="7" xfId="55" applyFont="1" applyAlignment="1">
      <alignment horizontal="left" vertical="center" wrapText="1"/>
    </xf>
    <xf numFmtId="0" fontId="72" fillId="0" borderId="3" xfId="48" applyFont="1" applyAlignment="1">
      <alignment horizontal="left" wrapText="1"/>
    </xf>
    <xf numFmtId="0" fontId="73" fillId="0" borderId="14" xfId="0" applyFont="1" applyBorder="1" applyAlignment="1">
      <alignment horizontal="center" wrapText="1"/>
    </xf>
    <xf numFmtId="0" fontId="73" fillId="0" borderId="14" xfId="0" applyFont="1" applyBorder="1" applyAlignment="1">
      <alignment horizontal="center" wrapText="1"/>
    </xf>
    <xf numFmtId="0" fontId="74" fillId="0" borderId="14" xfId="0" applyFont="1" applyBorder="1" applyAlignment="1">
      <alignment horizontal="center" wrapText="1"/>
    </xf>
    <xf numFmtId="0" fontId="75" fillId="0" borderId="0" xfId="0" applyFont="1" applyAlignment="1">
      <alignment horizontal="center" wrapText="1"/>
    </xf>
    <xf numFmtId="0" fontId="75" fillId="0" borderId="0" xfId="0" applyFont="1" applyAlignment="1">
      <alignment horizontal="center" wrapText="1"/>
    </xf>
    <xf numFmtId="0" fontId="53" fillId="0" borderId="4" xfId="49" applyAlignment="1">
      <alignment horizontal="center" wrapText="1"/>
    </xf>
    <xf numFmtId="0" fontId="74" fillId="0" borderId="14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wrapText="1"/>
    </xf>
    <xf numFmtId="0" fontId="45" fillId="6" borderId="14" xfId="19" applyBorder="1" applyAlignment="1">
      <alignment horizontal="center" wrapText="1"/>
    </xf>
    <xf numFmtId="0" fontId="76" fillId="0" borderId="9" xfId="59" applyFont="1" applyAlignment="1">
      <alignment horizontal="center"/>
    </xf>
    <xf numFmtId="1" fontId="45" fillId="6" borderId="16" xfId="19" applyNumberFormat="1" applyBorder="1" applyAlignment="1">
      <alignment horizontal="center" vertical="center" wrapText="1"/>
    </xf>
    <xf numFmtId="1" fontId="45" fillId="6" borderId="17" xfId="19" applyNumberFormat="1" applyBorder="1" applyAlignment="1">
      <alignment horizontal="center" vertical="center" wrapText="1"/>
    </xf>
    <xf numFmtId="1" fontId="45" fillId="6" borderId="18" xfId="19" applyNumberFormat="1" applyBorder="1" applyAlignment="1">
      <alignment horizontal="center" vertical="center" wrapText="1"/>
    </xf>
    <xf numFmtId="0" fontId="77" fillId="0" borderId="4" xfId="49" applyFont="1" applyAlignment="1">
      <alignment horizontal="center" wrapText="1"/>
    </xf>
    <xf numFmtId="0" fontId="45" fillId="6" borderId="16" xfId="19" applyFont="1" applyBorder="1" applyAlignment="1">
      <alignment horizontal="center" wrapText="1"/>
    </xf>
    <xf numFmtId="0" fontId="45" fillId="6" borderId="17" xfId="19" applyFont="1" applyBorder="1" applyAlignment="1">
      <alignment horizontal="center" wrapText="1"/>
    </xf>
    <xf numFmtId="0" fontId="45" fillId="6" borderId="18" xfId="19" applyFont="1" applyBorder="1" applyAlignment="1">
      <alignment horizontal="center" wrapText="1"/>
    </xf>
    <xf numFmtId="0" fontId="54" fillId="0" borderId="0" xfId="51" applyAlignment="1">
      <alignment horizontal="left" wrapText="1"/>
    </xf>
    <xf numFmtId="0" fontId="54" fillId="0" borderId="0" xfId="51" applyAlignment="1">
      <alignment horizontal="left"/>
    </xf>
    <xf numFmtId="0" fontId="78" fillId="0" borderId="0" xfId="0" applyFont="1" applyBorder="1" applyAlignment="1">
      <alignment horizontal="center" wrapText="1"/>
    </xf>
    <xf numFmtId="0" fontId="79" fillId="0" borderId="0" xfId="0" applyFont="1" applyBorder="1" applyAlignment="1">
      <alignment horizontal="center" wrapText="1"/>
    </xf>
    <xf numFmtId="0" fontId="78" fillId="0" borderId="29" xfId="0" applyFont="1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1" fontId="0" fillId="0" borderId="0" xfId="0" applyNumberFormat="1" applyBorder="1" applyAlignment="1">
      <alignment horizontal="center" wrapText="1"/>
    </xf>
    <xf numFmtId="1" fontId="0" fillId="0" borderId="30" xfId="0" applyNumberForma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80" fillId="0" borderId="29" xfId="0" applyFont="1" applyBorder="1" applyAlignment="1">
      <alignment horizontal="center" wrapText="1"/>
    </xf>
    <xf numFmtId="0" fontId="63" fillId="0" borderId="0" xfId="0" applyFont="1" applyBorder="1" applyAlignment="1">
      <alignment horizontal="center"/>
    </xf>
    <xf numFmtId="0" fontId="54" fillId="0" borderId="29" xfId="51" applyBorder="1" applyAlignment="1">
      <alignment horizontal="center" wrapText="1"/>
    </xf>
    <xf numFmtId="0" fontId="54" fillId="0" borderId="0" xfId="51" applyBorder="1" applyAlignment="1">
      <alignment horizontal="center" wrapText="1"/>
    </xf>
    <xf numFmtId="0" fontId="63" fillId="0" borderId="30" xfId="0" applyFont="1" applyBorder="1" applyAlignment="1">
      <alignment horizontal="center"/>
    </xf>
    <xf numFmtId="0" fontId="78" fillId="0" borderId="0" xfId="0" applyFont="1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1" fontId="0" fillId="0" borderId="29" xfId="0" applyNumberForma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1" fontId="54" fillId="0" borderId="31" xfId="51" applyNumberFormat="1" applyBorder="1" applyAlignment="1">
      <alignment horizontal="center" vertical="center" wrapText="1"/>
    </xf>
    <xf numFmtId="1" fontId="54" fillId="0" borderId="32" xfId="51" applyNumberFormat="1" applyBorder="1" applyAlignment="1">
      <alignment horizontal="center" vertical="center" wrapText="1"/>
    </xf>
    <xf numFmtId="1" fontId="63" fillId="0" borderId="33" xfId="0" applyNumberFormat="1" applyFont="1" applyBorder="1" applyAlignment="1">
      <alignment horizontal="center" vertical="center" wrapText="1"/>
    </xf>
    <xf numFmtId="1" fontId="63" fillId="0" borderId="0" xfId="0" applyNumberFormat="1" applyFont="1" applyBorder="1" applyAlignment="1">
      <alignment horizontal="center" wrapText="1"/>
    </xf>
    <xf numFmtId="0" fontId="54" fillId="0" borderId="31" xfId="51" applyBorder="1" applyAlignment="1">
      <alignment horizontal="center" wrapText="1"/>
    </xf>
    <xf numFmtId="0" fontId="54" fillId="0" borderId="34" xfId="51" applyBorder="1" applyAlignment="1">
      <alignment horizontal="center" wrapText="1"/>
    </xf>
    <xf numFmtId="0" fontId="54" fillId="0" borderId="35" xfId="51" applyBorder="1" applyAlignment="1">
      <alignment horizontal="center" wrapText="1"/>
    </xf>
    <xf numFmtId="0" fontId="0" fillId="0" borderId="30" xfId="0" applyBorder="1" applyAlignment="1">
      <alignment horizontal="center"/>
    </xf>
    <xf numFmtId="1" fontId="63" fillId="0" borderId="30" xfId="0" applyNumberFormat="1" applyFont="1" applyBorder="1" applyAlignment="1">
      <alignment horizontal="center" wrapText="1"/>
    </xf>
    <xf numFmtId="1" fontId="63" fillId="0" borderId="33" xfId="0" applyNumberFormat="1" applyFont="1" applyBorder="1" applyAlignment="1">
      <alignment horizontal="center" wrapText="1"/>
    </xf>
    <xf numFmtId="1" fontId="0" fillId="0" borderId="30" xfId="0" applyNumberFormat="1" applyBorder="1" applyAlignment="1">
      <alignment horizontal="center" wrapText="1"/>
    </xf>
    <xf numFmtId="1" fontId="0" fillId="0" borderId="36" xfId="0" applyNumberFormat="1" applyBorder="1" applyAlignment="1">
      <alignment horizontal="center" wrapText="1"/>
    </xf>
    <xf numFmtId="0" fontId="54" fillId="0" borderId="35" xfId="51" applyBorder="1" applyAlignment="1">
      <alignment horizontal="center"/>
    </xf>
    <xf numFmtId="0" fontId="54" fillId="0" borderId="31" xfId="51" applyBorder="1" applyAlignment="1">
      <alignment horizontal="center"/>
    </xf>
    <xf numFmtId="0" fontId="45" fillId="13" borderId="0" xfId="26" applyAlignment="1">
      <alignment horizontal="left" wrapText="1"/>
    </xf>
    <xf numFmtId="0" fontId="75" fillId="0" borderId="14" xfId="0" applyFont="1" applyBorder="1" applyAlignment="1">
      <alignment horizontal="center" wrapText="1"/>
    </xf>
    <xf numFmtId="0" fontId="75" fillId="0" borderId="14" xfId="0" applyFont="1" applyBorder="1" applyAlignment="1">
      <alignment horizontal="center" wrapText="1"/>
    </xf>
    <xf numFmtId="0" fontId="81" fillId="0" borderId="14" xfId="0" applyFont="1" applyBorder="1" applyAlignment="1">
      <alignment horizontal="center" wrapText="1"/>
    </xf>
    <xf numFmtId="0" fontId="82" fillId="0" borderId="37" xfId="0" applyFont="1" applyBorder="1" applyAlignment="1">
      <alignment horizontal="center" vertical="center" wrapText="1"/>
    </xf>
    <xf numFmtId="0" fontId="82" fillId="0" borderId="38" xfId="0" applyFont="1" applyBorder="1" applyAlignment="1">
      <alignment horizontal="center" vertical="center" wrapText="1"/>
    </xf>
    <xf numFmtId="0" fontId="82" fillId="0" borderId="37" xfId="0" applyFont="1" applyBorder="1" applyAlignment="1">
      <alignment horizontal="center" vertical="center" wrapText="1"/>
    </xf>
    <xf numFmtId="0" fontId="83" fillId="0" borderId="37" xfId="0" applyFont="1" applyBorder="1" applyAlignment="1">
      <alignment horizontal="center" vertical="center" wrapText="1"/>
    </xf>
    <xf numFmtId="0" fontId="83" fillId="0" borderId="38" xfId="0" applyFont="1" applyBorder="1" applyAlignment="1">
      <alignment horizontal="center" vertical="center" wrapText="1"/>
    </xf>
    <xf numFmtId="0" fontId="45" fillId="13" borderId="14" xfId="26" applyBorder="1" applyAlignment="1">
      <alignment horizontal="left" wrapText="1" indent="1"/>
    </xf>
    <xf numFmtId="0" fontId="45" fillId="13" borderId="14" xfId="26" applyBorder="1" applyAlignment="1">
      <alignment horizontal="center" wrapText="1"/>
    </xf>
    <xf numFmtId="0" fontId="84" fillId="33" borderId="12" xfId="0" applyFont="1" applyFill="1" applyBorder="1" applyAlignment="1">
      <alignment horizontal="center"/>
    </xf>
    <xf numFmtId="0" fontId="84" fillId="33" borderId="26" xfId="0" applyFont="1" applyFill="1" applyBorder="1" applyAlignment="1">
      <alignment horizontal="center"/>
    </xf>
    <xf numFmtId="0" fontId="45" fillId="13" borderId="16" xfId="26" applyBorder="1" applyAlignment="1">
      <alignment horizontal="center" wrapText="1"/>
    </xf>
    <xf numFmtId="0" fontId="45" fillId="13" borderId="17" xfId="26" applyBorder="1" applyAlignment="1">
      <alignment horizontal="center" wrapText="1"/>
    </xf>
    <xf numFmtId="0" fontId="45" fillId="13" borderId="18" xfId="26" applyBorder="1" applyAlignment="1">
      <alignment horizontal="center" wrapText="1"/>
    </xf>
    <xf numFmtId="1" fontId="45" fillId="13" borderId="16" xfId="26" applyNumberFormat="1" applyBorder="1" applyAlignment="1">
      <alignment horizontal="center" vertical="center" wrapText="1"/>
    </xf>
    <xf numFmtId="1" fontId="45" fillId="13" borderId="17" xfId="26" applyNumberFormat="1" applyBorder="1" applyAlignment="1">
      <alignment horizontal="center" vertical="center" wrapText="1"/>
    </xf>
    <xf numFmtId="1" fontId="45" fillId="13" borderId="18" xfId="26" applyNumberForma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25</xdr:col>
      <xdr:colOff>38100</xdr:colOff>
      <xdr:row>3</xdr:row>
      <xdr:rowOff>0</xdr:rowOff>
    </xdr:from>
    <xdr:to>
      <xdr:col>32</xdr:col>
      <xdr:colOff>371475</xdr:colOff>
      <xdr:row>3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1028700"/>
          <a:ext cx="57150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25</xdr:col>
      <xdr:colOff>38100</xdr:colOff>
      <xdr:row>3</xdr:row>
      <xdr:rowOff>0</xdr:rowOff>
    </xdr:from>
    <xdr:to>
      <xdr:col>32</xdr:col>
      <xdr:colOff>476250</xdr:colOff>
      <xdr:row>3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58075" y="1266825"/>
          <a:ext cx="5819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381000</xdr:colOff>
      <xdr:row>44</xdr:row>
      <xdr:rowOff>142875</xdr:rowOff>
    </xdr:from>
    <xdr:to>
      <xdr:col>33</xdr:col>
      <xdr:colOff>323850</xdr:colOff>
      <xdr:row>53</xdr:row>
      <xdr:rowOff>161925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00975" y="2809875"/>
          <a:ext cx="6010275" cy="2762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4"/>
  <sheetViews>
    <sheetView view="pageBreakPreview" zoomScaleSheetLayoutView="100" zoomScalePageLayoutView="0" workbookViewId="0" topLeftCell="A1">
      <selection activeCell="Y55" sqref="Y55"/>
    </sheetView>
  </sheetViews>
  <sheetFormatPr defaultColWidth="9.00390625" defaultRowHeight="15.75"/>
  <cols>
    <col min="1" max="2" width="3.75390625" style="1" customWidth="1"/>
    <col min="3" max="3" width="3.125" style="1" customWidth="1"/>
    <col min="4" max="4" width="3.75390625" style="1" customWidth="1"/>
    <col min="5" max="5" width="4.25390625" style="1" customWidth="1"/>
    <col min="6" max="7" width="3.75390625" style="1" customWidth="1"/>
    <col min="8" max="8" width="3.125" style="1" customWidth="1"/>
    <col min="9" max="9" width="0.5" style="1" customWidth="1"/>
    <col min="10" max="11" width="4.375" style="1" customWidth="1"/>
    <col min="12" max="12" width="2.75390625" style="1" customWidth="1"/>
    <col min="13" max="13" width="0.74609375" style="1" customWidth="1"/>
    <col min="14" max="14" width="6.125" style="1" customWidth="1"/>
    <col min="15" max="15" width="14.50390625" style="1" customWidth="1"/>
    <col min="16" max="16" width="4.625" style="1" customWidth="1"/>
    <col min="17" max="17" width="3.75390625" style="1" customWidth="1"/>
    <col min="18" max="18" width="6.00390625" style="1" customWidth="1"/>
    <col min="19" max="19" width="1.875" style="1" customWidth="1"/>
    <col min="20" max="21" width="3.75390625" style="1" customWidth="1"/>
    <col min="22" max="22" width="6.75390625" style="1" customWidth="1"/>
    <col min="23" max="23" width="3.75390625" style="1" customWidth="1"/>
    <col min="24" max="24" width="5.25390625" style="1" customWidth="1"/>
    <col min="25" max="25" width="2.875" style="1" customWidth="1"/>
    <col min="26" max="27" width="11.25390625" style="1" customWidth="1"/>
    <col min="28" max="28" width="10.25390625" style="1" customWidth="1"/>
    <col min="29" max="29" width="10.875" style="2" customWidth="1"/>
    <col min="30" max="16384" width="9.00390625" style="1" customWidth="1"/>
  </cols>
  <sheetData>
    <row r="1" spans="1:24" s="5" customFormat="1" ht="15" customHeight="1">
      <c r="A1" s="72"/>
      <c r="B1" s="75"/>
      <c r="C1" s="126" t="s">
        <v>54</v>
      </c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8"/>
      <c r="O1" s="68"/>
      <c r="P1" s="68"/>
      <c r="Q1" s="68"/>
      <c r="R1" s="68"/>
      <c r="S1" s="68"/>
      <c r="T1" s="68"/>
      <c r="W1" s="6"/>
      <c r="X1" s="6"/>
    </row>
    <row r="2" spans="1:29" s="5" customFormat="1" ht="66" customHeight="1">
      <c r="A2" s="72"/>
      <c r="B2" s="75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8"/>
      <c r="O2" s="68"/>
      <c r="P2" s="68"/>
      <c r="Q2" s="68"/>
      <c r="R2" s="68"/>
      <c r="S2" s="68"/>
      <c r="T2" s="68"/>
      <c r="W2" s="35"/>
      <c r="X2" s="35"/>
      <c r="Y2" s="35"/>
      <c r="Z2" s="35"/>
      <c r="AA2" s="35"/>
      <c r="AB2" s="35"/>
      <c r="AC2" s="35"/>
    </row>
    <row r="3" spans="1:29" ht="33" customHeight="1" hidden="1" thickBot="1">
      <c r="A3" s="76"/>
      <c r="B3" s="72"/>
      <c r="Y3" s="2"/>
      <c r="AC3" s="1"/>
    </row>
    <row r="4" spans="1:24" s="7" customFormat="1" ht="33.75" customHeight="1" hidden="1" thickBot="1">
      <c r="A4" s="73" t="s">
        <v>38</v>
      </c>
      <c r="B4" s="74"/>
      <c r="C4" s="77" t="s">
        <v>42</v>
      </c>
      <c r="D4" s="77"/>
      <c r="E4" s="77"/>
      <c r="F4" s="77"/>
      <c r="G4" s="77"/>
      <c r="H4" s="71" t="s">
        <v>27</v>
      </c>
      <c r="I4" s="71"/>
      <c r="J4" s="71" t="s">
        <v>28</v>
      </c>
      <c r="K4" s="71"/>
      <c r="L4" s="71" t="s">
        <v>29</v>
      </c>
      <c r="M4" s="71"/>
      <c r="N4" s="71" t="s">
        <v>30</v>
      </c>
      <c r="O4" s="71"/>
      <c r="P4" s="71" t="s">
        <v>15</v>
      </c>
      <c r="Q4" s="71"/>
      <c r="R4" s="71" t="s">
        <v>44</v>
      </c>
      <c r="S4" s="71"/>
      <c r="T4" s="71"/>
      <c r="U4" s="71"/>
      <c r="V4" s="35"/>
      <c r="W4" s="35"/>
      <c r="X4" s="35"/>
    </row>
    <row r="5" spans="1:24" s="7" customFormat="1" ht="18" customHeight="1" hidden="1">
      <c r="A5" s="36"/>
      <c r="B5" s="36"/>
      <c r="C5" s="77" t="s">
        <v>48</v>
      </c>
      <c r="D5" s="77"/>
      <c r="E5" s="77"/>
      <c r="F5" s="77"/>
      <c r="G5" s="77"/>
      <c r="H5" s="70">
        <v>12</v>
      </c>
      <c r="I5" s="70"/>
      <c r="J5" s="70">
        <v>12</v>
      </c>
      <c r="K5" s="70"/>
      <c r="L5" s="70">
        <v>12</v>
      </c>
      <c r="M5" s="70"/>
      <c r="N5" s="70">
        <v>1</v>
      </c>
      <c r="O5" s="70"/>
      <c r="P5" s="70">
        <v>1</v>
      </c>
      <c r="Q5" s="70"/>
      <c r="R5" s="79">
        <f aca="true" t="shared" si="0" ref="R5:R12">SUM(H5*J5*L5*N5*P5/231)*0.75</f>
        <v>5.6103896103896105</v>
      </c>
      <c r="S5" s="79"/>
      <c r="T5" s="79"/>
      <c r="U5" s="79"/>
      <c r="V5" s="35"/>
      <c r="W5" s="35"/>
      <c r="X5" s="35"/>
    </row>
    <row r="6" spans="1:24" s="7" customFormat="1" ht="18" customHeight="1" hidden="1">
      <c r="A6" s="36"/>
      <c r="B6" s="36"/>
      <c r="C6" s="77" t="s">
        <v>31</v>
      </c>
      <c r="D6" s="77"/>
      <c r="E6" s="77"/>
      <c r="F6" s="77"/>
      <c r="G6" s="77"/>
      <c r="H6" s="70"/>
      <c r="I6" s="70"/>
      <c r="J6" s="70"/>
      <c r="K6" s="70"/>
      <c r="L6" s="70"/>
      <c r="M6" s="70"/>
      <c r="N6" s="70">
        <v>2</v>
      </c>
      <c r="O6" s="70"/>
      <c r="P6" s="70"/>
      <c r="Q6" s="70"/>
      <c r="R6" s="79">
        <f t="shared" si="0"/>
        <v>0</v>
      </c>
      <c r="S6" s="79"/>
      <c r="T6" s="79"/>
      <c r="U6" s="79"/>
      <c r="V6" s="35"/>
      <c r="W6" s="35"/>
      <c r="X6" s="35"/>
    </row>
    <row r="7" spans="1:24" s="7" customFormat="1" ht="18" customHeight="1" hidden="1" thickBot="1">
      <c r="A7" s="35"/>
      <c r="B7" s="35"/>
      <c r="C7" s="77" t="s">
        <v>32</v>
      </c>
      <c r="D7" s="77"/>
      <c r="E7" s="77"/>
      <c r="F7" s="77"/>
      <c r="G7" s="77"/>
      <c r="H7" s="70"/>
      <c r="I7" s="70"/>
      <c r="J7" s="70"/>
      <c r="K7" s="70"/>
      <c r="L7" s="70"/>
      <c r="M7" s="70"/>
      <c r="N7" s="70">
        <v>3</v>
      </c>
      <c r="O7" s="70"/>
      <c r="P7" s="70"/>
      <c r="Q7" s="70"/>
      <c r="R7" s="79">
        <f t="shared" si="0"/>
        <v>0</v>
      </c>
      <c r="S7" s="79"/>
      <c r="T7" s="79"/>
      <c r="U7" s="79"/>
      <c r="V7" s="35"/>
      <c r="W7" s="35"/>
      <c r="X7" s="35"/>
    </row>
    <row r="8" spans="1:24" s="7" customFormat="1" ht="18" customHeight="1" hidden="1">
      <c r="A8" s="35"/>
      <c r="B8" s="35"/>
      <c r="C8" s="77" t="s">
        <v>60</v>
      </c>
      <c r="D8" s="77"/>
      <c r="E8" s="77"/>
      <c r="F8" s="77"/>
      <c r="G8" s="77"/>
      <c r="H8" s="70"/>
      <c r="I8" s="70"/>
      <c r="J8" s="70"/>
      <c r="K8" s="70"/>
      <c r="L8" s="70"/>
      <c r="M8" s="70"/>
      <c r="N8" s="70">
        <v>1</v>
      </c>
      <c r="O8" s="70"/>
      <c r="P8" s="70"/>
      <c r="Q8" s="70"/>
      <c r="R8" s="79">
        <f t="shared" si="0"/>
        <v>0</v>
      </c>
      <c r="S8" s="79"/>
      <c r="T8" s="79"/>
      <c r="U8" s="79"/>
      <c r="V8" s="35"/>
      <c r="W8" s="35"/>
      <c r="X8" s="35"/>
    </row>
    <row r="9" spans="1:24" s="7" customFormat="1" ht="18" customHeight="1" hidden="1">
      <c r="A9" s="35"/>
      <c r="B9" s="35"/>
      <c r="C9" s="77" t="s">
        <v>45</v>
      </c>
      <c r="D9" s="77"/>
      <c r="E9" s="77"/>
      <c r="F9" s="77"/>
      <c r="G9" s="77"/>
      <c r="H9" s="70"/>
      <c r="I9" s="70"/>
      <c r="J9" s="70"/>
      <c r="K9" s="70"/>
      <c r="L9" s="70"/>
      <c r="M9" s="70"/>
      <c r="N9" s="70">
        <v>1</v>
      </c>
      <c r="O9" s="70"/>
      <c r="P9" s="70"/>
      <c r="Q9" s="70"/>
      <c r="R9" s="79">
        <f t="shared" si="0"/>
        <v>0</v>
      </c>
      <c r="S9" s="79"/>
      <c r="T9" s="79"/>
      <c r="U9" s="79"/>
      <c r="V9" s="35"/>
      <c r="W9" s="35"/>
      <c r="X9" s="35"/>
    </row>
    <row r="10" spans="1:24" s="7" customFormat="1" ht="18" customHeight="1" hidden="1">
      <c r="A10" s="35"/>
      <c r="B10" s="35"/>
      <c r="C10" s="77" t="s">
        <v>52</v>
      </c>
      <c r="D10" s="77"/>
      <c r="E10" s="77"/>
      <c r="F10" s="77"/>
      <c r="G10" s="77"/>
      <c r="H10" s="70"/>
      <c r="I10" s="70"/>
      <c r="J10" s="70"/>
      <c r="K10" s="70"/>
      <c r="L10" s="70"/>
      <c r="M10" s="70"/>
      <c r="N10" s="70">
        <v>-1</v>
      </c>
      <c r="O10" s="70"/>
      <c r="P10" s="70"/>
      <c r="Q10" s="70"/>
      <c r="R10" s="79">
        <f t="shared" si="0"/>
        <v>0</v>
      </c>
      <c r="S10" s="79"/>
      <c r="T10" s="79"/>
      <c r="U10" s="79"/>
      <c r="V10" s="35"/>
      <c r="W10" s="35"/>
      <c r="X10" s="35"/>
    </row>
    <row r="11" spans="1:24" s="7" customFormat="1" ht="18" customHeight="1" hidden="1">
      <c r="A11" s="35"/>
      <c r="B11" s="35"/>
      <c r="C11" s="77" t="s">
        <v>60</v>
      </c>
      <c r="D11" s="77"/>
      <c r="E11" s="77"/>
      <c r="F11" s="77"/>
      <c r="G11" s="77"/>
      <c r="H11" s="70"/>
      <c r="I11" s="70"/>
      <c r="J11" s="70"/>
      <c r="K11" s="70"/>
      <c r="L11" s="70"/>
      <c r="M11" s="70"/>
      <c r="N11" s="70">
        <v>0</v>
      </c>
      <c r="O11" s="70"/>
      <c r="P11" s="70"/>
      <c r="Q11" s="70"/>
      <c r="R11" s="79">
        <f t="shared" si="0"/>
        <v>0</v>
      </c>
      <c r="S11" s="79"/>
      <c r="T11" s="79"/>
      <c r="U11" s="79"/>
      <c r="V11" s="35"/>
      <c r="W11" s="35"/>
      <c r="X11" s="35"/>
    </row>
    <row r="12" spans="1:24" s="7" customFormat="1" ht="16.5" customHeight="1" hidden="1">
      <c r="A12" s="35"/>
      <c r="B12" s="35"/>
      <c r="C12" s="77" t="s">
        <v>35</v>
      </c>
      <c r="D12" s="77"/>
      <c r="E12" s="77"/>
      <c r="F12" s="77"/>
      <c r="G12" s="77"/>
      <c r="H12" s="70"/>
      <c r="I12" s="70"/>
      <c r="J12" s="70"/>
      <c r="K12" s="70"/>
      <c r="L12" s="70"/>
      <c r="M12" s="70"/>
      <c r="N12" s="70">
        <v>0</v>
      </c>
      <c r="O12" s="70"/>
      <c r="P12" s="70"/>
      <c r="Q12" s="70"/>
      <c r="R12" s="79">
        <f t="shared" si="0"/>
        <v>0</v>
      </c>
      <c r="S12" s="79"/>
      <c r="T12" s="79"/>
      <c r="U12" s="79"/>
      <c r="V12" s="35"/>
      <c r="W12" s="35"/>
      <c r="X12" s="35"/>
    </row>
    <row r="13" spans="1:24" s="7" customFormat="1" ht="33.75" customHeight="1" hidden="1" thickBot="1">
      <c r="A13" s="35"/>
      <c r="B13" s="35"/>
      <c r="C13" s="35"/>
      <c r="D13" s="39"/>
      <c r="E13" s="39"/>
      <c r="F13" s="39"/>
      <c r="G13" s="39"/>
      <c r="H13" s="33"/>
      <c r="I13" s="33"/>
      <c r="J13" s="33"/>
      <c r="K13" s="33"/>
      <c r="L13" s="33"/>
      <c r="M13" s="80" t="s">
        <v>50</v>
      </c>
      <c r="N13" s="81"/>
      <c r="O13" s="81"/>
      <c r="P13" s="81"/>
      <c r="Q13" s="81"/>
      <c r="R13" s="82">
        <f>SUM(R8:U12)</f>
        <v>0</v>
      </c>
      <c r="S13" s="82"/>
      <c r="T13" s="82"/>
      <c r="U13" s="82"/>
      <c r="V13" s="83" t="s">
        <v>33</v>
      </c>
      <c r="W13" s="84"/>
      <c r="X13" s="10"/>
    </row>
    <row r="14" spans="1:28" s="7" customFormat="1" ht="21.75" customHeight="1" hidden="1">
      <c r="A14" s="35"/>
      <c r="B14" s="35"/>
      <c r="C14" s="35"/>
      <c r="D14" s="39"/>
      <c r="E14" s="39"/>
      <c r="F14" s="39"/>
      <c r="G14" s="39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1"/>
      <c r="S14" s="31"/>
      <c r="T14" s="31"/>
      <c r="U14" s="31"/>
      <c r="V14" s="10"/>
      <c r="W14" s="10"/>
      <c r="X14" s="10"/>
      <c r="Y14" s="35"/>
      <c r="Z14" s="35"/>
      <c r="AA14" s="35"/>
      <c r="AB14" s="35"/>
    </row>
    <row r="15" spans="1:24" s="7" customFormat="1" ht="18" customHeight="1" hidden="1" thickBot="1">
      <c r="A15" s="35"/>
      <c r="B15" s="35"/>
      <c r="C15" s="85" t="s">
        <v>36</v>
      </c>
      <c r="D15" s="85"/>
      <c r="E15" s="85"/>
      <c r="F15" s="85"/>
      <c r="G15" s="85"/>
      <c r="H15" s="71" t="s">
        <v>15</v>
      </c>
      <c r="I15" s="71"/>
      <c r="J15" s="71" t="s">
        <v>16</v>
      </c>
      <c r="K15" s="71"/>
      <c r="L15" s="71" t="s">
        <v>33</v>
      </c>
      <c r="M15" s="71"/>
      <c r="N15" s="71"/>
      <c r="O15" s="33"/>
      <c r="T15" s="9"/>
      <c r="U15" s="31"/>
      <c r="V15" s="33"/>
      <c r="W15" s="33"/>
      <c r="X15" s="33"/>
    </row>
    <row r="16" spans="1:24" s="7" customFormat="1" ht="18" customHeight="1" hidden="1">
      <c r="A16" s="35"/>
      <c r="B16" s="35"/>
      <c r="C16" s="86" t="s">
        <v>45</v>
      </c>
      <c r="D16" s="86"/>
      <c r="E16" s="86"/>
      <c r="F16" s="86"/>
      <c r="G16" s="86"/>
      <c r="H16" s="87"/>
      <c r="I16" s="87"/>
      <c r="J16" s="87">
        <v>1.25</v>
      </c>
      <c r="K16" s="87"/>
      <c r="L16" s="88">
        <f aca="true" t="shared" si="1" ref="L16:L24">SUM(H16*J16)</f>
        <v>0</v>
      </c>
      <c r="M16" s="88"/>
      <c r="N16" s="88"/>
      <c r="O16" s="33"/>
      <c r="T16" s="9"/>
      <c r="U16" s="31"/>
      <c r="V16" s="33"/>
      <c r="W16" s="33"/>
      <c r="X16" s="33"/>
    </row>
    <row r="17" spans="1:24" s="7" customFormat="1" ht="18" customHeight="1" hidden="1">
      <c r="A17" s="35"/>
      <c r="B17" s="35"/>
      <c r="C17" s="89" t="s">
        <v>45</v>
      </c>
      <c r="D17" s="89"/>
      <c r="E17" s="89"/>
      <c r="F17" s="89"/>
      <c r="G17" s="89"/>
      <c r="H17" s="70"/>
      <c r="I17" s="70"/>
      <c r="J17" s="70">
        <v>1.25</v>
      </c>
      <c r="K17" s="70"/>
      <c r="L17" s="79">
        <f t="shared" si="1"/>
        <v>0</v>
      </c>
      <c r="M17" s="79"/>
      <c r="N17" s="79"/>
      <c r="O17" s="33"/>
      <c r="T17" s="9"/>
      <c r="U17" s="31"/>
      <c r="V17" s="33"/>
      <c r="W17" s="33"/>
      <c r="X17" s="33"/>
    </row>
    <row r="18" spans="1:24" s="7" customFormat="1" ht="18" customHeight="1" hidden="1">
      <c r="A18" s="35"/>
      <c r="B18" s="35"/>
      <c r="C18" s="89" t="s">
        <v>59</v>
      </c>
      <c r="D18" s="89"/>
      <c r="E18" s="89"/>
      <c r="F18" s="89"/>
      <c r="G18" s="89"/>
      <c r="H18" s="70"/>
      <c r="I18" s="70"/>
      <c r="J18" s="70">
        <v>5</v>
      </c>
      <c r="K18" s="70"/>
      <c r="L18" s="79">
        <f t="shared" si="1"/>
        <v>0</v>
      </c>
      <c r="M18" s="79"/>
      <c r="N18" s="79"/>
      <c r="O18" s="33"/>
      <c r="T18" s="9"/>
      <c r="U18" s="31"/>
      <c r="V18" s="33"/>
      <c r="W18" s="33"/>
      <c r="X18" s="33"/>
    </row>
    <row r="19" spans="1:24" s="7" customFormat="1" ht="18" customHeight="1" hidden="1">
      <c r="A19" s="35"/>
      <c r="B19" s="35"/>
      <c r="C19" s="89" t="s">
        <v>52</v>
      </c>
      <c r="D19" s="89"/>
      <c r="E19" s="89"/>
      <c r="F19" s="89"/>
      <c r="G19" s="89"/>
      <c r="H19" s="70"/>
      <c r="I19" s="70"/>
      <c r="J19" s="70">
        <v>1.25</v>
      </c>
      <c r="K19" s="70"/>
      <c r="L19" s="79">
        <f t="shared" si="1"/>
        <v>0</v>
      </c>
      <c r="M19" s="79"/>
      <c r="N19" s="79"/>
      <c r="O19" s="33"/>
      <c r="T19" s="9"/>
      <c r="U19" s="31"/>
      <c r="V19" s="33"/>
      <c r="W19" s="33"/>
      <c r="X19" s="33"/>
    </row>
    <row r="20" spans="1:24" s="7" customFormat="1" ht="18" customHeight="1" hidden="1">
      <c r="A20" s="35"/>
      <c r="B20" s="35"/>
      <c r="C20" s="89" t="s">
        <v>46</v>
      </c>
      <c r="D20" s="89"/>
      <c r="E20" s="89"/>
      <c r="F20" s="89"/>
      <c r="G20" s="89"/>
      <c r="H20" s="70"/>
      <c r="I20" s="70"/>
      <c r="J20" s="70">
        <v>2.5</v>
      </c>
      <c r="K20" s="70"/>
      <c r="L20" s="79">
        <f t="shared" si="1"/>
        <v>0</v>
      </c>
      <c r="M20" s="79"/>
      <c r="N20" s="79"/>
      <c r="O20" s="33"/>
      <c r="T20" s="9"/>
      <c r="U20" s="31"/>
      <c r="V20" s="33"/>
      <c r="W20" s="33"/>
      <c r="X20" s="33"/>
    </row>
    <row r="21" spans="1:24" s="7" customFormat="1" ht="18" customHeight="1" hidden="1">
      <c r="A21" s="35"/>
      <c r="B21" s="35"/>
      <c r="C21" s="89" t="s">
        <v>53</v>
      </c>
      <c r="D21" s="89"/>
      <c r="E21" s="89"/>
      <c r="F21" s="89"/>
      <c r="G21" s="89"/>
      <c r="H21" s="70"/>
      <c r="I21" s="70"/>
      <c r="J21" s="70">
        <v>0.5</v>
      </c>
      <c r="K21" s="70"/>
      <c r="L21" s="79">
        <f t="shared" si="1"/>
        <v>0</v>
      </c>
      <c r="M21" s="79"/>
      <c r="N21" s="79"/>
      <c r="O21" s="33"/>
      <c r="T21" s="9"/>
      <c r="U21" s="31"/>
      <c r="V21" s="33"/>
      <c r="W21" s="33"/>
      <c r="X21" s="33"/>
    </row>
    <row r="22" spans="1:24" s="7" customFormat="1" ht="18" customHeight="1" hidden="1">
      <c r="A22" s="35"/>
      <c r="B22" s="35"/>
      <c r="C22" s="89" t="s">
        <v>47</v>
      </c>
      <c r="D22" s="89"/>
      <c r="E22" s="89"/>
      <c r="F22" s="89"/>
      <c r="G22" s="89"/>
      <c r="H22" s="70"/>
      <c r="I22" s="70"/>
      <c r="J22" s="70">
        <v>3.4</v>
      </c>
      <c r="K22" s="70"/>
      <c r="L22" s="79">
        <f t="shared" si="1"/>
        <v>0</v>
      </c>
      <c r="M22" s="79"/>
      <c r="N22" s="79"/>
      <c r="O22" s="33"/>
      <c r="T22" s="9"/>
      <c r="U22" s="31"/>
      <c r="V22" s="33"/>
      <c r="W22" s="33"/>
      <c r="X22" s="33"/>
    </row>
    <row r="23" spans="1:24" s="7" customFormat="1" ht="18" customHeight="1" hidden="1">
      <c r="A23" s="35"/>
      <c r="B23" s="35"/>
      <c r="C23" s="89" t="s">
        <v>62</v>
      </c>
      <c r="D23" s="89"/>
      <c r="E23" s="89"/>
      <c r="F23" s="89"/>
      <c r="G23" s="89"/>
      <c r="H23" s="70"/>
      <c r="I23" s="70"/>
      <c r="J23" s="70">
        <v>2</v>
      </c>
      <c r="K23" s="70"/>
      <c r="L23" s="79">
        <f>SUM(H23*J23)</f>
        <v>0</v>
      </c>
      <c r="M23" s="79"/>
      <c r="N23" s="79"/>
      <c r="O23" s="33"/>
      <c r="T23" s="9"/>
      <c r="U23" s="31"/>
      <c r="V23" s="33"/>
      <c r="W23" s="33"/>
      <c r="X23" s="33"/>
    </row>
    <row r="24" spans="1:24" s="7" customFormat="1" ht="18" customHeight="1" hidden="1">
      <c r="A24" s="35"/>
      <c r="B24" s="35"/>
      <c r="C24" s="89" t="s">
        <v>35</v>
      </c>
      <c r="D24" s="89"/>
      <c r="E24" s="89"/>
      <c r="F24" s="89"/>
      <c r="G24" s="89"/>
      <c r="H24" s="70"/>
      <c r="I24" s="70"/>
      <c r="J24" s="70">
        <v>0</v>
      </c>
      <c r="K24" s="70"/>
      <c r="L24" s="79">
        <f t="shared" si="1"/>
        <v>0</v>
      </c>
      <c r="M24" s="79"/>
      <c r="N24" s="79"/>
      <c r="O24" s="33"/>
      <c r="U24" s="31"/>
      <c r="V24" s="33"/>
      <c r="W24" s="33"/>
      <c r="X24" s="33"/>
    </row>
    <row r="25" spans="1:24" s="7" customFormat="1" ht="35.25" customHeight="1" hidden="1" thickBot="1">
      <c r="A25" s="35"/>
      <c r="B25" s="35"/>
      <c r="C25" s="39"/>
      <c r="D25" s="39"/>
      <c r="E25" s="39"/>
      <c r="F25" s="39"/>
      <c r="G25" s="80" t="s">
        <v>56</v>
      </c>
      <c r="H25" s="81"/>
      <c r="I25" s="81"/>
      <c r="J25" s="81"/>
      <c r="K25" s="81"/>
      <c r="L25" s="82">
        <f>SUM(L16:N24)</f>
        <v>0</v>
      </c>
      <c r="M25" s="82"/>
      <c r="N25" s="82"/>
      <c r="O25" s="83" t="s">
        <v>33</v>
      </c>
      <c r="P25" s="84"/>
      <c r="Q25" s="10"/>
      <c r="R25" s="10"/>
      <c r="U25" s="31"/>
      <c r="V25" s="33"/>
      <c r="W25" s="33"/>
      <c r="X25" s="33"/>
    </row>
    <row r="26" spans="1:24" s="7" customFormat="1" ht="18.75" customHeight="1" hidden="1">
      <c r="A26" s="35"/>
      <c r="B26" s="35"/>
      <c r="C26" s="35"/>
      <c r="D26" s="39"/>
      <c r="E26" s="39"/>
      <c r="F26" s="39"/>
      <c r="G26" s="39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1"/>
      <c r="S26" s="31"/>
      <c r="T26" s="31"/>
      <c r="U26" s="31"/>
      <c r="V26" s="33"/>
      <c r="W26" s="33"/>
      <c r="X26" s="33"/>
    </row>
    <row r="27" spans="1:34" s="7" customFormat="1" ht="18" customHeight="1" hidden="1" thickBot="1">
      <c r="A27" s="35"/>
      <c r="B27" s="35"/>
      <c r="C27" s="85" t="s">
        <v>41</v>
      </c>
      <c r="D27" s="85"/>
      <c r="E27" s="85"/>
      <c r="F27" s="85"/>
      <c r="G27" s="85"/>
      <c r="H27" s="71" t="s">
        <v>15</v>
      </c>
      <c r="I27" s="71"/>
      <c r="J27" s="71" t="s">
        <v>8</v>
      </c>
      <c r="K27" s="71"/>
      <c r="L27" s="71" t="s">
        <v>37</v>
      </c>
      <c r="M27" s="71"/>
      <c r="N27" s="71"/>
      <c r="O27" s="33"/>
      <c r="T27" s="9"/>
      <c r="U27" s="9"/>
      <c r="V27" s="9"/>
      <c r="W27" s="9"/>
      <c r="X27" s="9"/>
      <c r="Y27" s="35"/>
      <c r="Z27" s="35"/>
      <c r="AA27" s="35"/>
      <c r="AB27" s="35"/>
      <c r="AC27" s="35"/>
      <c r="AD27" s="35"/>
      <c r="AE27" s="35"/>
      <c r="AF27" s="35"/>
      <c r="AG27" s="35"/>
      <c r="AH27" s="35"/>
    </row>
    <row r="28" spans="1:34" s="7" customFormat="1" ht="18" customHeight="1" hidden="1">
      <c r="A28" s="35"/>
      <c r="B28" s="35"/>
      <c r="C28" s="90" t="s">
        <v>34</v>
      </c>
      <c r="D28" s="90"/>
      <c r="E28" s="90"/>
      <c r="F28" s="90"/>
      <c r="G28" s="90"/>
      <c r="H28" s="70"/>
      <c r="I28" s="70"/>
      <c r="J28" s="70">
        <v>5</v>
      </c>
      <c r="K28" s="70"/>
      <c r="L28" s="69">
        <f>SUM(H28*J28)</f>
        <v>0</v>
      </c>
      <c r="M28" s="69"/>
      <c r="N28" s="69"/>
      <c r="O28" s="33"/>
      <c r="Y28" s="35"/>
      <c r="Z28" s="35"/>
      <c r="AA28" s="35"/>
      <c r="AB28" s="35"/>
      <c r="AC28" s="35"/>
      <c r="AD28" s="35"/>
      <c r="AE28" s="35"/>
      <c r="AF28" s="35"/>
      <c r="AG28" s="35"/>
      <c r="AH28" s="35"/>
    </row>
    <row r="29" spans="1:34" s="7" customFormat="1" ht="18" customHeight="1" hidden="1">
      <c r="A29" s="35"/>
      <c r="B29" s="35"/>
      <c r="C29" s="77" t="s">
        <v>57</v>
      </c>
      <c r="D29" s="77"/>
      <c r="E29" s="77"/>
      <c r="F29" s="77"/>
      <c r="G29" s="77"/>
      <c r="H29" s="70"/>
      <c r="I29" s="70"/>
      <c r="J29" s="70">
        <v>5</v>
      </c>
      <c r="K29" s="70"/>
      <c r="L29" s="69">
        <f aca="true" t="shared" si="2" ref="L29:L36">SUM(H29*J29)</f>
        <v>0</v>
      </c>
      <c r="M29" s="69"/>
      <c r="N29" s="69"/>
      <c r="O29" s="33"/>
      <c r="Y29" s="35"/>
      <c r="Z29" s="35"/>
      <c r="AA29" s="35"/>
      <c r="AB29" s="35"/>
      <c r="AC29" s="35"/>
      <c r="AD29" s="35"/>
      <c r="AE29" s="35"/>
      <c r="AF29" s="35"/>
      <c r="AG29" s="35"/>
      <c r="AH29" s="35"/>
    </row>
    <row r="30" spans="1:34" s="7" customFormat="1" ht="18" customHeight="1" hidden="1">
      <c r="A30" s="35"/>
      <c r="B30" s="35"/>
      <c r="C30" s="77" t="s">
        <v>61</v>
      </c>
      <c r="D30" s="77"/>
      <c r="E30" s="77"/>
      <c r="F30" s="77"/>
      <c r="G30" s="77"/>
      <c r="H30" s="91"/>
      <c r="I30" s="91"/>
      <c r="J30" s="70">
        <v>5</v>
      </c>
      <c r="K30" s="70"/>
      <c r="L30" s="69">
        <f t="shared" si="2"/>
        <v>0</v>
      </c>
      <c r="M30" s="69"/>
      <c r="N30" s="69"/>
      <c r="O30" s="33"/>
      <c r="T30" s="9"/>
      <c r="U30" s="9"/>
      <c r="V30" s="9"/>
      <c r="W30" s="9"/>
      <c r="X30" s="9"/>
      <c r="Y30" s="35"/>
      <c r="Z30" s="35"/>
      <c r="AA30" s="35"/>
      <c r="AB30" s="35"/>
      <c r="AC30" s="35"/>
      <c r="AD30" s="35"/>
      <c r="AE30" s="35"/>
      <c r="AF30" s="35"/>
      <c r="AG30" s="35"/>
      <c r="AH30" s="35"/>
    </row>
    <row r="31" spans="1:34" s="7" customFormat="1" ht="18" customHeight="1" hidden="1">
      <c r="A31" s="35"/>
      <c r="B31" s="35"/>
      <c r="C31" s="77" t="s">
        <v>48</v>
      </c>
      <c r="D31" s="77"/>
      <c r="E31" s="77"/>
      <c r="F31" s="77"/>
      <c r="G31" s="77"/>
      <c r="H31" s="91"/>
      <c r="I31" s="91"/>
      <c r="J31" s="70">
        <v>2</v>
      </c>
      <c r="K31" s="70"/>
      <c r="L31" s="69">
        <f t="shared" si="2"/>
        <v>0</v>
      </c>
      <c r="M31" s="69"/>
      <c r="N31" s="69"/>
      <c r="O31" s="33"/>
      <c r="T31" s="9"/>
      <c r="U31" s="9"/>
      <c r="V31" s="9"/>
      <c r="W31" s="9"/>
      <c r="X31" s="9"/>
      <c r="Y31" s="35"/>
      <c r="Z31" s="35"/>
      <c r="AA31" s="35"/>
      <c r="AB31" s="35"/>
      <c r="AC31" s="35"/>
      <c r="AD31" s="35"/>
      <c r="AE31" s="35"/>
      <c r="AF31" s="35"/>
      <c r="AG31" s="35"/>
      <c r="AH31" s="35"/>
    </row>
    <row r="32" spans="1:34" s="7" customFormat="1" ht="18" customHeight="1" hidden="1">
      <c r="A32" s="35"/>
      <c r="B32" s="35"/>
      <c r="C32" s="77" t="s">
        <v>31</v>
      </c>
      <c r="D32" s="77"/>
      <c r="E32" s="77"/>
      <c r="F32" s="77"/>
      <c r="G32" s="77"/>
      <c r="H32" s="91"/>
      <c r="I32" s="91"/>
      <c r="J32" s="70">
        <v>4</v>
      </c>
      <c r="K32" s="70"/>
      <c r="L32" s="69">
        <f t="shared" si="2"/>
        <v>0</v>
      </c>
      <c r="M32" s="69"/>
      <c r="N32" s="69"/>
      <c r="O32" s="33"/>
      <c r="T32" s="9"/>
      <c r="U32" s="9"/>
      <c r="V32" s="9"/>
      <c r="W32" s="9"/>
      <c r="X32" s="9"/>
      <c r="Y32" s="35"/>
      <c r="Z32" s="35"/>
      <c r="AA32" s="35"/>
      <c r="AB32" s="35"/>
      <c r="AC32" s="35"/>
      <c r="AD32" s="35"/>
      <c r="AE32" s="35"/>
      <c r="AF32" s="35"/>
      <c r="AG32" s="35"/>
      <c r="AH32" s="35"/>
    </row>
    <row r="33" spans="1:34" s="7" customFormat="1" ht="18" customHeight="1" hidden="1">
      <c r="A33" s="35"/>
      <c r="B33" s="35"/>
      <c r="C33" s="77" t="s">
        <v>32</v>
      </c>
      <c r="D33" s="77"/>
      <c r="E33" s="77"/>
      <c r="F33" s="77"/>
      <c r="G33" s="77"/>
      <c r="H33" s="91"/>
      <c r="I33" s="91"/>
      <c r="J33" s="70">
        <v>6</v>
      </c>
      <c r="K33" s="70"/>
      <c r="L33" s="69">
        <f t="shared" si="2"/>
        <v>0</v>
      </c>
      <c r="M33" s="69"/>
      <c r="N33" s="69"/>
      <c r="O33" s="33"/>
      <c r="T33" s="9"/>
      <c r="U33" s="9"/>
      <c r="V33" s="9"/>
      <c r="W33" s="9"/>
      <c r="X33" s="9"/>
      <c r="Y33" s="35"/>
      <c r="Z33" s="35"/>
      <c r="AA33" s="35"/>
      <c r="AB33" s="35"/>
      <c r="AC33" s="35"/>
      <c r="AD33" s="35"/>
      <c r="AE33" s="35"/>
      <c r="AF33" s="35"/>
      <c r="AG33" s="35"/>
      <c r="AH33" s="35"/>
    </row>
    <row r="34" spans="1:34" s="7" customFormat="1" ht="18" customHeight="1" hidden="1">
      <c r="A34" s="35"/>
      <c r="B34" s="35"/>
      <c r="C34" s="77" t="s">
        <v>52</v>
      </c>
      <c r="D34" s="77"/>
      <c r="E34" s="77"/>
      <c r="F34" s="77"/>
      <c r="G34" s="77"/>
      <c r="H34" s="91"/>
      <c r="I34" s="91"/>
      <c r="J34" s="70">
        <v>2</v>
      </c>
      <c r="K34" s="70"/>
      <c r="L34" s="69">
        <f t="shared" si="2"/>
        <v>0</v>
      </c>
      <c r="M34" s="69"/>
      <c r="N34" s="69"/>
      <c r="O34" s="33"/>
      <c r="T34" s="9"/>
      <c r="U34" s="9"/>
      <c r="V34" s="9"/>
      <c r="W34" s="9"/>
      <c r="X34" s="9"/>
      <c r="Y34" s="35"/>
      <c r="Z34" s="35"/>
      <c r="AA34" s="35"/>
      <c r="AB34" s="35"/>
      <c r="AC34" s="35"/>
      <c r="AD34" s="35"/>
      <c r="AE34" s="35"/>
      <c r="AF34" s="35"/>
      <c r="AG34" s="35"/>
      <c r="AH34" s="35"/>
    </row>
    <row r="35" spans="1:34" s="7" customFormat="1" ht="18" customHeight="1" hidden="1">
      <c r="A35" s="35"/>
      <c r="B35" s="35"/>
      <c r="C35" s="77" t="s">
        <v>53</v>
      </c>
      <c r="D35" s="77"/>
      <c r="E35" s="77"/>
      <c r="F35" s="77"/>
      <c r="G35" s="77"/>
      <c r="H35" s="91"/>
      <c r="I35" s="91"/>
      <c r="J35" s="70">
        <v>2</v>
      </c>
      <c r="K35" s="70"/>
      <c r="L35" s="69">
        <f t="shared" si="2"/>
        <v>0</v>
      </c>
      <c r="M35" s="69"/>
      <c r="N35" s="69"/>
      <c r="O35" s="33"/>
      <c r="T35" s="9"/>
      <c r="U35" s="9"/>
      <c r="V35" s="9"/>
      <c r="W35" s="9"/>
      <c r="X35" s="9"/>
      <c r="Y35" s="35"/>
      <c r="Z35" s="35"/>
      <c r="AA35" s="35"/>
      <c r="AB35" s="35"/>
      <c r="AC35" s="35"/>
      <c r="AD35" s="35"/>
      <c r="AE35" s="35"/>
      <c r="AF35" s="35"/>
      <c r="AG35" s="35"/>
      <c r="AH35" s="35"/>
    </row>
    <row r="36" spans="1:34" s="7" customFormat="1" ht="18" customHeight="1" hidden="1">
      <c r="A36" s="35"/>
      <c r="B36" s="35"/>
      <c r="C36" s="77" t="s">
        <v>49</v>
      </c>
      <c r="D36" s="77"/>
      <c r="E36" s="77"/>
      <c r="F36" s="77"/>
      <c r="G36" s="77"/>
      <c r="H36" s="70"/>
      <c r="I36" s="70"/>
      <c r="J36" s="70">
        <v>2</v>
      </c>
      <c r="K36" s="70"/>
      <c r="L36" s="69">
        <f t="shared" si="2"/>
        <v>0</v>
      </c>
      <c r="M36" s="69"/>
      <c r="N36" s="69"/>
      <c r="O36" s="33"/>
      <c r="T36" s="9"/>
      <c r="U36" s="9"/>
      <c r="V36" s="9"/>
      <c r="W36" s="9"/>
      <c r="X36" s="9"/>
      <c r="Y36" s="35"/>
      <c r="Z36" s="35"/>
      <c r="AA36" s="35"/>
      <c r="AB36" s="35"/>
      <c r="AC36" s="35"/>
      <c r="AD36" s="35"/>
      <c r="AE36" s="35"/>
      <c r="AF36" s="35"/>
      <c r="AG36" s="35"/>
      <c r="AH36" s="35"/>
    </row>
    <row r="37" spans="1:34" s="7" customFormat="1" ht="33" customHeight="1" hidden="1" thickBot="1">
      <c r="A37" s="35"/>
      <c r="B37" s="35"/>
      <c r="C37" s="93"/>
      <c r="D37" s="93"/>
      <c r="E37" s="93"/>
      <c r="F37" s="93"/>
      <c r="G37" s="93"/>
      <c r="I37" s="10"/>
      <c r="J37" s="10"/>
      <c r="K37" s="10"/>
      <c r="L37" s="94">
        <f>SUM(L28:N36)</f>
        <v>0</v>
      </c>
      <c r="M37" s="95"/>
      <c r="N37" s="95"/>
      <c r="O37" s="83" t="s">
        <v>37</v>
      </c>
      <c r="P37" s="84"/>
      <c r="Q37" s="10"/>
      <c r="T37" s="9"/>
      <c r="U37" s="9"/>
      <c r="V37" s="9"/>
      <c r="W37" s="9"/>
      <c r="X37" s="9"/>
      <c r="Y37" s="35"/>
      <c r="Z37" s="35"/>
      <c r="AA37" s="35"/>
      <c r="AB37" s="35"/>
      <c r="AC37" s="35"/>
      <c r="AD37" s="35"/>
      <c r="AE37" s="35"/>
      <c r="AF37" s="35"/>
      <c r="AG37" s="35"/>
      <c r="AH37" s="35"/>
    </row>
    <row r="38" spans="1:37" s="7" customFormat="1" ht="33" customHeight="1" hidden="1" thickBot="1">
      <c r="A38" s="35"/>
      <c r="B38" s="35"/>
      <c r="K38" s="10"/>
      <c r="L38" s="79">
        <v>1.8</v>
      </c>
      <c r="M38" s="79"/>
      <c r="N38" s="79"/>
      <c r="O38" s="92" t="s">
        <v>51</v>
      </c>
      <c r="P38" s="92"/>
      <c r="Q38" s="16"/>
      <c r="T38" s="10"/>
      <c r="W38" s="9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</row>
    <row r="39" spans="1:37" s="7" customFormat="1" ht="34.5" customHeight="1" hidden="1" thickBot="1">
      <c r="A39" s="35"/>
      <c r="B39" s="35"/>
      <c r="G39" s="80" t="s">
        <v>56</v>
      </c>
      <c r="H39" s="81"/>
      <c r="I39" s="81"/>
      <c r="J39" s="81"/>
      <c r="K39" s="81"/>
      <c r="L39" s="82">
        <f>SUM(L37/L38)</f>
        <v>0</v>
      </c>
      <c r="M39" s="82"/>
      <c r="N39" s="82"/>
      <c r="O39" s="83" t="s">
        <v>33</v>
      </c>
      <c r="P39" s="84"/>
      <c r="Q39" s="10"/>
      <c r="R39" s="10"/>
      <c r="S39" s="33"/>
      <c r="T39" s="33"/>
      <c r="W39" s="9"/>
      <c r="X39" s="9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</row>
    <row r="40" spans="1:37" s="7" customFormat="1" ht="29.25" customHeight="1">
      <c r="A40" s="35"/>
      <c r="B40" s="35"/>
      <c r="L40" s="15"/>
      <c r="M40" s="15"/>
      <c r="N40" s="15"/>
      <c r="O40" s="33"/>
      <c r="P40" s="33"/>
      <c r="Q40" s="33"/>
      <c r="R40" s="10"/>
      <c r="S40" s="33"/>
      <c r="T40" s="33"/>
      <c r="W40" s="9"/>
      <c r="X40" s="9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</row>
    <row r="41" spans="1:25" s="7" customFormat="1" ht="49.5" customHeight="1" thickBot="1">
      <c r="A41" s="127" t="s">
        <v>38</v>
      </c>
      <c r="B41" s="127"/>
      <c r="C41" s="128" t="s">
        <v>89</v>
      </c>
      <c r="D41" s="128"/>
      <c r="E41" s="128"/>
      <c r="F41" s="130" t="s">
        <v>90</v>
      </c>
      <c r="G41" s="130"/>
      <c r="H41" s="130"/>
      <c r="I41" s="129"/>
      <c r="J41" s="130" t="s">
        <v>87</v>
      </c>
      <c r="K41" s="130"/>
      <c r="L41" s="130"/>
      <c r="M41" s="134" t="s">
        <v>95</v>
      </c>
      <c r="N41" s="134"/>
      <c r="O41" s="134"/>
      <c r="P41" s="129"/>
      <c r="Q41" s="134" t="s">
        <v>88</v>
      </c>
      <c r="R41" s="134"/>
      <c r="S41" s="134"/>
      <c r="T41" s="134" t="s">
        <v>91</v>
      </c>
      <c r="U41" s="134"/>
      <c r="V41" s="134"/>
      <c r="W41" s="134" t="s">
        <v>85</v>
      </c>
      <c r="X41" s="134"/>
      <c r="Y41" s="134"/>
    </row>
    <row r="42" spans="1:25" s="7" customFormat="1" ht="20.25" customHeight="1" thickBot="1" thickTop="1">
      <c r="A42" s="72"/>
      <c r="B42" s="72"/>
      <c r="C42" s="131" t="s">
        <v>2</v>
      </c>
      <c r="D42" s="131"/>
      <c r="E42" s="131"/>
      <c r="F42" s="131" t="s">
        <v>1</v>
      </c>
      <c r="G42" s="131"/>
      <c r="H42" s="131"/>
      <c r="I42" s="132"/>
      <c r="J42" s="131">
        <v>100</v>
      </c>
      <c r="K42" s="131"/>
      <c r="L42" s="131"/>
      <c r="M42" s="131">
        <v>50</v>
      </c>
      <c r="N42" s="131"/>
      <c r="O42" s="131"/>
      <c r="P42" s="132"/>
      <c r="Q42" s="131">
        <v>180</v>
      </c>
      <c r="R42" s="131"/>
      <c r="S42" s="131"/>
      <c r="T42" s="70"/>
      <c r="U42" s="70"/>
      <c r="V42" s="70"/>
      <c r="W42" s="131">
        <f>SUM(T42/1.8)</f>
        <v>0</v>
      </c>
      <c r="X42" s="131"/>
      <c r="Y42" s="131"/>
    </row>
    <row r="43" spans="1:28" s="7" customFormat="1" ht="34.5" customHeight="1" thickBot="1">
      <c r="A43" s="72"/>
      <c r="B43" s="75"/>
      <c r="C43" s="142" t="s">
        <v>94</v>
      </c>
      <c r="D43" s="143"/>
      <c r="E43" s="143"/>
      <c r="F43" s="143"/>
      <c r="G43" s="143"/>
      <c r="H43" s="143"/>
      <c r="I43" s="143"/>
      <c r="J43" s="143"/>
      <c r="K43" s="143"/>
      <c r="L43" s="143"/>
      <c r="M43" s="144"/>
      <c r="N43" s="47"/>
      <c r="O43" s="47"/>
      <c r="P43" s="47"/>
      <c r="Q43" s="60"/>
      <c r="R43" s="60"/>
      <c r="S43" s="60"/>
      <c r="T43" s="138" t="s">
        <v>93</v>
      </c>
      <c r="U43" s="139"/>
      <c r="V43" s="139"/>
      <c r="W43" s="139"/>
      <c r="X43" s="139"/>
      <c r="Y43" s="140"/>
      <c r="Z43" s="55"/>
      <c r="AA43" s="55"/>
      <c r="AB43" s="55"/>
    </row>
    <row r="44" spans="1:24" s="7" customFormat="1" ht="18.75" customHeight="1">
      <c r="A44" s="46"/>
      <c r="B44" s="46"/>
      <c r="C44" s="47"/>
      <c r="D44" s="47"/>
      <c r="E44" s="47"/>
      <c r="F44" s="47"/>
      <c r="G44" s="47"/>
      <c r="H44" s="47"/>
      <c r="I44" s="47"/>
      <c r="J44" s="48"/>
      <c r="K44" s="48"/>
      <c r="L44" s="48"/>
      <c r="M44" s="48"/>
      <c r="N44" s="60"/>
      <c r="O44" s="60"/>
      <c r="P44" s="60"/>
      <c r="Q44" s="60"/>
      <c r="R44" s="60"/>
      <c r="S44" s="60"/>
      <c r="T44" s="55"/>
      <c r="U44" s="55"/>
      <c r="V44" s="55"/>
      <c r="W44" s="55"/>
      <c r="X44" s="55"/>
    </row>
    <row r="45" spans="1:37" s="7" customFormat="1" ht="33" customHeight="1" thickBot="1">
      <c r="A45" s="127" t="s">
        <v>39</v>
      </c>
      <c r="B45" s="127"/>
      <c r="C45" s="33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32"/>
      <c r="R45" s="33"/>
      <c r="S45" s="33"/>
      <c r="T45" s="33"/>
      <c r="W45" s="9"/>
      <c r="X45" s="9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</row>
    <row r="46" spans="1:24" s="7" customFormat="1" ht="63" customHeight="1" thickBot="1" thickTop="1">
      <c r="A46" s="72"/>
      <c r="B46" s="72"/>
      <c r="C46" s="141" t="s">
        <v>6</v>
      </c>
      <c r="D46" s="141"/>
      <c r="E46" s="141"/>
      <c r="F46" s="141" t="s">
        <v>7</v>
      </c>
      <c r="G46" s="141"/>
      <c r="H46" s="141"/>
      <c r="I46" s="141" t="s">
        <v>12</v>
      </c>
      <c r="J46" s="141"/>
      <c r="K46" s="141"/>
      <c r="L46" s="141" t="s">
        <v>10</v>
      </c>
      <c r="M46" s="141"/>
      <c r="N46" s="141"/>
      <c r="O46" s="141" t="s">
        <v>3</v>
      </c>
      <c r="P46" s="141"/>
      <c r="Q46" s="141" t="s">
        <v>11</v>
      </c>
      <c r="R46" s="141"/>
      <c r="S46" s="133"/>
      <c r="T46" s="133"/>
      <c r="U46" s="141" t="s">
        <v>20</v>
      </c>
      <c r="V46" s="141"/>
      <c r="W46" s="133"/>
      <c r="X46" s="133"/>
    </row>
    <row r="47" spans="1:28" s="7" customFormat="1" ht="18.75" customHeight="1" thickTop="1">
      <c r="A47" s="72"/>
      <c r="B47" s="72"/>
      <c r="C47" s="69"/>
      <c r="D47" s="69"/>
      <c r="E47" s="69"/>
      <c r="F47" s="69"/>
      <c r="G47" s="69"/>
      <c r="H47" s="69"/>
      <c r="I47" s="69">
        <f>SUM(C47*F47)</f>
        <v>0</v>
      </c>
      <c r="J47" s="69"/>
      <c r="K47" s="69"/>
      <c r="L47" s="135">
        <v>0.0455</v>
      </c>
      <c r="M47" s="135"/>
      <c r="N47" s="135"/>
      <c r="O47" s="70">
        <v>90</v>
      </c>
      <c r="P47" s="70"/>
      <c r="Q47" s="69">
        <f>SUM(I47*L47*O47)</f>
        <v>0</v>
      </c>
      <c r="R47" s="69"/>
      <c r="S47" s="69"/>
      <c r="T47" s="69"/>
      <c r="U47" s="87" t="s">
        <v>97</v>
      </c>
      <c r="V47" s="87"/>
      <c r="W47" s="87"/>
      <c r="X47" s="87"/>
      <c r="Y47" s="37"/>
      <c r="Z47" s="37"/>
      <c r="AA47" s="37"/>
      <c r="AB47" s="37"/>
    </row>
    <row r="48" spans="1:28" s="7" customFormat="1" ht="18.75" customHeight="1">
      <c r="A48" s="72"/>
      <c r="B48" s="72"/>
      <c r="C48" s="69"/>
      <c r="D48" s="69"/>
      <c r="E48" s="69"/>
      <c r="F48" s="69"/>
      <c r="G48" s="69"/>
      <c r="H48" s="69"/>
      <c r="I48" s="69">
        <f>SUM(C48*F48)</f>
        <v>0</v>
      </c>
      <c r="J48" s="69"/>
      <c r="K48" s="69"/>
      <c r="L48" s="70">
        <v>0.0325</v>
      </c>
      <c r="M48" s="70"/>
      <c r="N48" s="70"/>
      <c r="O48" s="70">
        <v>90</v>
      </c>
      <c r="P48" s="70"/>
      <c r="Q48" s="69">
        <f>SUM(I48*L48*O48)</f>
        <v>0</v>
      </c>
      <c r="R48" s="69"/>
      <c r="S48" s="69"/>
      <c r="T48" s="69"/>
      <c r="U48" s="70" t="s">
        <v>23</v>
      </c>
      <c r="V48" s="70"/>
      <c r="W48" s="70"/>
      <c r="X48" s="70"/>
      <c r="Y48" s="37"/>
      <c r="Z48" s="37"/>
      <c r="AA48" s="37"/>
      <c r="AB48" s="37"/>
    </row>
    <row r="49" spans="1:28" s="65" customFormat="1" ht="18.75" customHeight="1">
      <c r="A49" s="66"/>
      <c r="B49" s="66"/>
      <c r="C49" s="69"/>
      <c r="D49" s="69"/>
      <c r="E49" s="69"/>
      <c r="F49" s="69"/>
      <c r="G49" s="69"/>
      <c r="H49" s="69"/>
      <c r="I49" s="69">
        <f>SUM(C49*F49)</f>
        <v>0</v>
      </c>
      <c r="J49" s="69"/>
      <c r="K49" s="69"/>
      <c r="L49" s="70">
        <v>0.035</v>
      </c>
      <c r="M49" s="70"/>
      <c r="N49" s="70"/>
      <c r="O49" s="70">
        <v>90</v>
      </c>
      <c r="P49" s="70"/>
      <c r="Q49" s="69">
        <f>SUM(I49*L49*O49)</f>
        <v>0</v>
      </c>
      <c r="R49" s="69"/>
      <c r="S49" s="69"/>
      <c r="T49" s="69"/>
      <c r="U49" s="70" t="s">
        <v>21</v>
      </c>
      <c r="V49" s="70"/>
      <c r="W49" s="70"/>
      <c r="X49" s="70"/>
      <c r="Y49" s="67"/>
      <c r="Z49" s="67"/>
      <c r="AA49" s="67"/>
      <c r="AB49" s="67"/>
    </row>
    <row r="50" spans="1:28" s="7" customFormat="1" ht="18.75" customHeight="1">
      <c r="A50" s="72"/>
      <c r="B50" s="72"/>
      <c r="C50" s="69"/>
      <c r="D50" s="69"/>
      <c r="E50" s="69"/>
      <c r="F50" s="69"/>
      <c r="G50" s="69"/>
      <c r="H50" s="69"/>
      <c r="I50" s="69">
        <f>SUM(C50*F50)</f>
        <v>0</v>
      </c>
      <c r="J50" s="69"/>
      <c r="K50" s="69"/>
      <c r="L50" s="70">
        <v>0.0455</v>
      </c>
      <c r="M50" s="70"/>
      <c r="N50" s="70"/>
      <c r="O50" s="70">
        <v>90</v>
      </c>
      <c r="P50" s="70"/>
      <c r="Q50" s="69">
        <f>SUM(I50*L50*O50)</f>
        <v>0</v>
      </c>
      <c r="R50" s="69"/>
      <c r="S50" s="69"/>
      <c r="T50" s="69"/>
      <c r="U50" s="70" t="s">
        <v>98</v>
      </c>
      <c r="V50" s="70"/>
      <c r="W50" s="70"/>
      <c r="X50" s="70"/>
      <c r="Y50" s="37"/>
      <c r="Z50" s="37"/>
      <c r="AA50" s="37"/>
      <c r="AB50" s="37"/>
    </row>
    <row r="51" spans="1:22" s="3" customFormat="1" ht="21.75" customHeight="1" thickBot="1">
      <c r="A51" s="72"/>
      <c r="B51" s="72"/>
      <c r="C51" s="38"/>
      <c r="D51" s="38"/>
      <c r="E51" s="38"/>
      <c r="F51" s="38"/>
      <c r="G51" s="38"/>
      <c r="H51" s="38"/>
      <c r="I51" s="38"/>
      <c r="J51" s="137" t="s">
        <v>55</v>
      </c>
      <c r="K51" s="137"/>
      <c r="L51" s="137"/>
      <c r="M51" s="137"/>
      <c r="N51" s="137"/>
      <c r="O51" s="137"/>
      <c r="P51" s="137"/>
      <c r="Q51" s="137">
        <f>SUM(Q47:T50)</f>
        <v>0</v>
      </c>
      <c r="R51" s="137"/>
      <c r="S51" s="137"/>
      <c r="T51" s="137"/>
      <c r="U51" s="11"/>
      <c r="V51" s="11"/>
    </row>
    <row r="52" spans="1:22" s="3" customFormat="1" ht="21.75" customHeight="1" thickTop="1">
      <c r="A52" s="72"/>
      <c r="B52" s="72"/>
      <c r="C52" s="38"/>
      <c r="D52" s="38"/>
      <c r="E52" s="38"/>
      <c r="F52" s="38"/>
      <c r="G52" s="38"/>
      <c r="H52" s="38"/>
      <c r="I52" s="38"/>
      <c r="J52" s="41"/>
      <c r="K52" s="41"/>
      <c r="L52" s="41"/>
      <c r="M52" s="41"/>
      <c r="N52" s="41"/>
      <c r="O52" s="41"/>
      <c r="P52" s="41"/>
      <c r="Q52" s="34"/>
      <c r="R52" s="34"/>
      <c r="S52" s="34"/>
      <c r="T52" s="34"/>
      <c r="U52" s="11"/>
      <c r="V52" s="11"/>
    </row>
    <row r="53" spans="1:25" s="4" customFormat="1" ht="49.5" customHeight="1" thickBot="1">
      <c r="A53" s="72"/>
      <c r="B53" s="72"/>
      <c r="C53" s="136" t="s">
        <v>99</v>
      </c>
      <c r="D53" s="136"/>
      <c r="E53" s="136"/>
      <c r="F53" s="136"/>
      <c r="G53" s="136"/>
      <c r="H53" s="136"/>
      <c r="I53" s="136" t="s">
        <v>14</v>
      </c>
      <c r="J53" s="136"/>
      <c r="K53" s="136"/>
      <c r="L53" s="136" t="s">
        <v>15</v>
      </c>
      <c r="M53" s="136"/>
      <c r="N53" s="136" t="s">
        <v>16</v>
      </c>
      <c r="O53" s="136"/>
      <c r="P53" s="136" t="s">
        <v>43</v>
      </c>
      <c r="Q53" s="136"/>
      <c r="R53" s="136"/>
      <c r="S53" s="136"/>
      <c r="T53" s="7"/>
      <c r="U53" s="14"/>
      <c r="V53" s="14"/>
      <c r="W53" s="40"/>
      <c r="X53" s="40"/>
      <c r="Y53" s="37"/>
    </row>
    <row r="54" spans="1:25" s="4" customFormat="1" ht="18" customHeight="1">
      <c r="A54" s="72"/>
      <c r="B54" s="72"/>
      <c r="C54" s="96" t="s">
        <v>84</v>
      </c>
      <c r="D54" s="96"/>
      <c r="E54" s="96"/>
      <c r="F54" s="96"/>
      <c r="G54" s="96"/>
      <c r="H54" s="96"/>
      <c r="I54" s="96" t="s">
        <v>101</v>
      </c>
      <c r="J54" s="96"/>
      <c r="K54" s="96"/>
      <c r="L54" s="96">
        <v>2</v>
      </c>
      <c r="M54" s="96"/>
      <c r="N54" s="96">
        <v>100</v>
      </c>
      <c r="O54" s="96"/>
      <c r="P54" s="96">
        <f>SUM(L54/2*2178)</f>
        <v>2178</v>
      </c>
      <c r="Q54" s="96"/>
      <c r="R54" s="96"/>
      <c r="S54" s="96"/>
      <c r="T54" s="14"/>
      <c r="U54" s="14"/>
      <c r="V54" s="14"/>
      <c r="W54" s="40"/>
      <c r="X54" s="40"/>
      <c r="Y54" s="37"/>
    </row>
  </sheetData>
  <sheetProtection/>
  <mergeCells count="240">
    <mergeCell ref="F42:H42"/>
    <mergeCell ref="M42:O42"/>
    <mergeCell ref="Q46:R46"/>
    <mergeCell ref="S46:T46"/>
    <mergeCell ref="U46:V46"/>
    <mergeCell ref="W46:X46"/>
    <mergeCell ref="T41:V41"/>
    <mergeCell ref="T42:V42"/>
    <mergeCell ref="T43:Y43"/>
    <mergeCell ref="C43:M43"/>
    <mergeCell ref="Q42:S42"/>
    <mergeCell ref="Q41:S41"/>
    <mergeCell ref="J42:L42"/>
    <mergeCell ref="I54:K54"/>
    <mergeCell ref="L54:M54"/>
    <mergeCell ref="N54:O54"/>
    <mergeCell ref="P54:S54"/>
    <mergeCell ref="C53:H53"/>
    <mergeCell ref="C54:H54"/>
    <mergeCell ref="J51:P51"/>
    <mergeCell ref="Q51:T51"/>
    <mergeCell ref="I53:K53"/>
    <mergeCell ref="L53:M53"/>
    <mergeCell ref="N53:O53"/>
    <mergeCell ref="P53:S53"/>
    <mergeCell ref="U50:X50"/>
    <mergeCell ref="C50:E50"/>
    <mergeCell ref="F50:H50"/>
    <mergeCell ref="I50:K50"/>
    <mergeCell ref="L50:N50"/>
    <mergeCell ref="O50:P50"/>
    <mergeCell ref="Q50:T50"/>
    <mergeCell ref="O47:P47"/>
    <mergeCell ref="Q47:T47"/>
    <mergeCell ref="U47:X47"/>
    <mergeCell ref="F48:H48"/>
    <mergeCell ref="I48:K48"/>
    <mergeCell ref="L48:N48"/>
    <mergeCell ref="O48:P48"/>
    <mergeCell ref="Q48:T48"/>
    <mergeCell ref="U48:X48"/>
    <mergeCell ref="I46:K46"/>
    <mergeCell ref="L46:N46"/>
    <mergeCell ref="O46:P46"/>
    <mergeCell ref="C48:E48"/>
    <mergeCell ref="C47:E47"/>
    <mergeCell ref="F47:H47"/>
    <mergeCell ref="I47:K47"/>
    <mergeCell ref="L47:N47"/>
    <mergeCell ref="G39:K39"/>
    <mergeCell ref="L39:N39"/>
    <mergeCell ref="O39:P39"/>
    <mergeCell ref="C41:E41"/>
    <mergeCell ref="C42:E42"/>
    <mergeCell ref="J41:L41"/>
    <mergeCell ref="F41:H41"/>
    <mergeCell ref="M41:O41"/>
    <mergeCell ref="C36:G36"/>
    <mergeCell ref="H36:I36"/>
    <mergeCell ref="J36:K36"/>
    <mergeCell ref="L36:N36"/>
    <mergeCell ref="O37:P37"/>
    <mergeCell ref="L38:N38"/>
    <mergeCell ref="O38:P38"/>
    <mergeCell ref="C37:G37"/>
    <mergeCell ref="L37:N37"/>
    <mergeCell ref="C34:G34"/>
    <mergeCell ref="H34:I34"/>
    <mergeCell ref="J34:K34"/>
    <mergeCell ref="L34:N34"/>
    <mergeCell ref="C35:G35"/>
    <mergeCell ref="H35:I35"/>
    <mergeCell ref="J35:K35"/>
    <mergeCell ref="L35:N35"/>
    <mergeCell ref="C32:G32"/>
    <mergeCell ref="H32:I32"/>
    <mergeCell ref="J32:K32"/>
    <mergeCell ref="L32:N32"/>
    <mergeCell ref="C33:G33"/>
    <mergeCell ref="H33:I33"/>
    <mergeCell ref="J33:K33"/>
    <mergeCell ref="L33:N33"/>
    <mergeCell ref="C30:G30"/>
    <mergeCell ref="H30:I30"/>
    <mergeCell ref="J30:K30"/>
    <mergeCell ref="L30:N30"/>
    <mergeCell ref="C31:G31"/>
    <mergeCell ref="H31:I31"/>
    <mergeCell ref="J31:K31"/>
    <mergeCell ref="L31:N31"/>
    <mergeCell ref="C28:G28"/>
    <mergeCell ref="H28:I28"/>
    <mergeCell ref="J28:K28"/>
    <mergeCell ref="L28:N28"/>
    <mergeCell ref="C29:G29"/>
    <mergeCell ref="H29:I29"/>
    <mergeCell ref="J29:K29"/>
    <mergeCell ref="L29:N29"/>
    <mergeCell ref="G25:K25"/>
    <mergeCell ref="L25:N25"/>
    <mergeCell ref="O25:P25"/>
    <mergeCell ref="C27:G27"/>
    <mergeCell ref="H27:I27"/>
    <mergeCell ref="J27:K27"/>
    <mergeCell ref="L27:N27"/>
    <mergeCell ref="C23:G23"/>
    <mergeCell ref="H23:I23"/>
    <mergeCell ref="J23:K23"/>
    <mergeCell ref="L23:N23"/>
    <mergeCell ref="C24:G24"/>
    <mergeCell ref="H24:I24"/>
    <mergeCell ref="J24:K24"/>
    <mergeCell ref="L24:N24"/>
    <mergeCell ref="C21:G21"/>
    <mergeCell ref="H21:I21"/>
    <mergeCell ref="J21:K21"/>
    <mergeCell ref="L21:N21"/>
    <mergeCell ref="C22:G22"/>
    <mergeCell ref="H22:I22"/>
    <mergeCell ref="J22:K22"/>
    <mergeCell ref="L22:N22"/>
    <mergeCell ref="C19:G19"/>
    <mergeCell ref="H19:I19"/>
    <mergeCell ref="J19:K19"/>
    <mergeCell ref="L19:N19"/>
    <mergeCell ref="C20:G20"/>
    <mergeCell ref="H20:I20"/>
    <mergeCell ref="J20:K20"/>
    <mergeCell ref="L20:N20"/>
    <mergeCell ref="C17:G17"/>
    <mergeCell ref="H17:I17"/>
    <mergeCell ref="J17:K17"/>
    <mergeCell ref="L17:N17"/>
    <mergeCell ref="C18:G18"/>
    <mergeCell ref="H18:I18"/>
    <mergeCell ref="J18:K18"/>
    <mergeCell ref="L18:N18"/>
    <mergeCell ref="V13:W13"/>
    <mergeCell ref="C15:G15"/>
    <mergeCell ref="H15:I15"/>
    <mergeCell ref="J15:K15"/>
    <mergeCell ref="L15:N15"/>
    <mergeCell ref="C16:G16"/>
    <mergeCell ref="H16:I16"/>
    <mergeCell ref="J16:K16"/>
    <mergeCell ref="L16:N16"/>
    <mergeCell ref="P10:Q10"/>
    <mergeCell ref="R12:U12"/>
    <mergeCell ref="R10:U10"/>
    <mergeCell ref="R11:U11"/>
    <mergeCell ref="M13:Q13"/>
    <mergeCell ref="R13:U13"/>
    <mergeCell ref="L11:M11"/>
    <mergeCell ref="N11:O11"/>
    <mergeCell ref="P11:Q11"/>
    <mergeCell ref="L12:M12"/>
    <mergeCell ref="N12:O12"/>
    <mergeCell ref="P12:Q12"/>
    <mergeCell ref="P8:Q8"/>
    <mergeCell ref="R8:U8"/>
    <mergeCell ref="C9:G9"/>
    <mergeCell ref="H9:I9"/>
    <mergeCell ref="J9:K9"/>
    <mergeCell ref="L9:M9"/>
    <mergeCell ref="N9:O9"/>
    <mergeCell ref="P9:Q9"/>
    <mergeCell ref="C6:G6"/>
    <mergeCell ref="H6:I6"/>
    <mergeCell ref="N10:O10"/>
    <mergeCell ref="C8:G8"/>
    <mergeCell ref="H8:I8"/>
    <mergeCell ref="J8:K8"/>
    <mergeCell ref="L8:M8"/>
    <mergeCell ref="N8:O8"/>
    <mergeCell ref="C10:G10"/>
    <mergeCell ref="H10:I10"/>
    <mergeCell ref="R7:U7"/>
    <mergeCell ref="J12:K12"/>
    <mergeCell ref="C12:G12"/>
    <mergeCell ref="H12:I12"/>
    <mergeCell ref="C11:G11"/>
    <mergeCell ref="H11:I11"/>
    <mergeCell ref="J11:K11"/>
    <mergeCell ref="R9:U9"/>
    <mergeCell ref="J10:K10"/>
    <mergeCell ref="L10:M10"/>
    <mergeCell ref="C7:G7"/>
    <mergeCell ref="H7:I7"/>
    <mergeCell ref="J7:K7"/>
    <mergeCell ref="L7:M7"/>
    <mergeCell ref="N7:O7"/>
    <mergeCell ref="P7:Q7"/>
    <mergeCell ref="P5:Q5"/>
    <mergeCell ref="P6:Q6"/>
    <mergeCell ref="P4:Q4"/>
    <mergeCell ref="N4:O4"/>
    <mergeCell ref="N6:O6"/>
    <mergeCell ref="R4:U4"/>
    <mergeCell ref="R5:U5"/>
    <mergeCell ref="R6:U6"/>
    <mergeCell ref="A1:B1"/>
    <mergeCell ref="C1:M2"/>
    <mergeCell ref="A2:B2"/>
    <mergeCell ref="A4:B4"/>
    <mergeCell ref="C4:G4"/>
    <mergeCell ref="H4:I4"/>
    <mergeCell ref="C5:G5"/>
    <mergeCell ref="H5:I5"/>
    <mergeCell ref="W42:Y42"/>
    <mergeCell ref="W41:Y41"/>
    <mergeCell ref="A53:B53"/>
    <mergeCell ref="A52:B52"/>
    <mergeCell ref="A41:B41"/>
    <mergeCell ref="Q49:T49"/>
    <mergeCell ref="U49:X49"/>
    <mergeCell ref="D45:P45"/>
    <mergeCell ref="C46:E46"/>
    <mergeCell ref="F46:H46"/>
    <mergeCell ref="A54:B54"/>
    <mergeCell ref="A51:B51"/>
    <mergeCell ref="A47:B47"/>
    <mergeCell ref="A46:B46"/>
    <mergeCell ref="C49:E49"/>
    <mergeCell ref="F49:H49"/>
    <mergeCell ref="A42:B42"/>
    <mergeCell ref="A45:B45"/>
    <mergeCell ref="A48:B48"/>
    <mergeCell ref="A50:B50"/>
    <mergeCell ref="A43:B43"/>
    <mergeCell ref="A3:B3"/>
    <mergeCell ref="I49:K49"/>
    <mergeCell ref="L49:N49"/>
    <mergeCell ref="O49:P49"/>
    <mergeCell ref="J4:K4"/>
    <mergeCell ref="L4:M4"/>
    <mergeCell ref="J6:K6"/>
    <mergeCell ref="L6:M6"/>
    <mergeCell ref="J5:K5"/>
    <mergeCell ref="L5:M5"/>
    <mergeCell ref="N5:O5"/>
  </mergeCells>
  <printOptions/>
  <pageMargins left="0.7" right="0.7" top="0.75" bottom="0.75" header="0.3" footer="0.3"/>
  <pageSetup horizontalDpi="600" verticalDpi="600" orientation="portrait" scale="7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73"/>
  <sheetViews>
    <sheetView view="pageBreakPreview" zoomScale="85" zoomScaleSheetLayoutView="85" zoomScalePageLayoutView="0" workbookViewId="0" topLeftCell="A1">
      <selection activeCell="K50" sqref="K50:N50"/>
    </sheetView>
  </sheetViews>
  <sheetFormatPr defaultColWidth="9.00390625" defaultRowHeight="15.75"/>
  <cols>
    <col min="1" max="2" width="3.75390625" style="0" customWidth="1"/>
    <col min="3" max="3" width="3.125" style="0" customWidth="1"/>
    <col min="4" max="4" width="3.75390625" style="0" customWidth="1"/>
    <col min="5" max="5" width="4.25390625" style="0" customWidth="1"/>
    <col min="6" max="8" width="3.75390625" style="0" customWidth="1"/>
    <col min="9" max="13" width="4.375" style="0" customWidth="1"/>
    <col min="14" max="15" width="3.25390625" style="0" customWidth="1"/>
    <col min="16" max="19" width="3.75390625" style="0" customWidth="1"/>
    <col min="20" max="20" width="4.75390625" style="0" customWidth="1"/>
    <col min="21" max="24" width="3.75390625" style="0" customWidth="1"/>
    <col min="25" max="25" width="4.375" style="0" customWidth="1"/>
    <col min="26" max="27" width="11.25390625" style="0" customWidth="1"/>
    <col min="28" max="28" width="10.25390625" style="0" customWidth="1"/>
    <col min="29" max="29" width="10.875" style="28" customWidth="1"/>
  </cols>
  <sheetData>
    <row r="1" spans="1:24" s="49" customFormat="1" ht="15" customHeight="1">
      <c r="A1" s="72"/>
      <c r="B1" s="72"/>
      <c r="C1" s="124" t="s">
        <v>54</v>
      </c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50"/>
      <c r="O1" s="68"/>
      <c r="P1" s="68"/>
      <c r="Q1" s="68"/>
      <c r="R1" s="68"/>
      <c r="S1" s="68"/>
      <c r="T1" s="68"/>
      <c r="W1" s="51"/>
      <c r="X1" s="51"/>
    </row>
    <row r="2" spans="1:29" s="49" customFormat="1" ht="54.75" customHeight="1">
      <c r="A2" s="72"/>
      <c r="B2" s="72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50"/>
      <c r="O2" s="68"/>
      <c r="P2" s="68"/>
      <c r="Q2" s="68"/>
      <c r="R2" s="68"/>
      <c r="S2" s="68"/>
      <c r="T2" s="68"/>
      <c r="W2" s="52"/>
      <c r="X2" s="52"/>
      <c r="Y2" s="52"/>
      <c r="Z2" s="52"/>
      <c r="AA2" s="52"/>
      <c r="AB2" s="52"/>
      <c r="AC2" s="52"/>
    </row>
    <row r="3" spans="25:29" ht="30" customHeight="1">
      <c r="Y3" s="28"/>
      <c r="AC3"/>
    </row>
    <row r="4" spans="1:24" s="9" customFormat="1" ht="33.75" customHeight="1" hidden="1" thickBot="1">
      <c r="A4" s="74" t="s">
        <v>38</v>
      </c>
      <c r="B4" s="74"/>
      <c r="C4" s="77" t="s">
        <v>42</v>
      </c>
      <c r="D4" s="77"/>
      <c r="E4" s="77"/>
      <c r="F4" s="77"/>
      <c r="G4" s="77"/>
      <c r="H4" s="71" t="s">
        <v>27</v>
      </c>
      <c r="I4" s="71"/>
      <c r="J4" s="71" t="s">
        <v>28</v>
      </c>
      <c r="K4" s="71"/>
      <c r="L4" s="71" t="s">
        <v>29</v>
      </c>
      <c r="M4" s="71"/>
      <c r="N4" s="71" t="s">
        <v>30</v>
      </c>
      <c r="O4" s="71"/>
      <c r="P4" s="71" t="s">
        <v>15</v>
      </c>
      <c r="Q4" s="71"/>
      <c r="R4" s="71" t="s">
        <v>44</v>
      </c>
      <c r="S4" s="71"/>
      <c r="T4" s="71"/>
      <c r="U4" s="71"/>
      <c r="V4" s="52"/>
      <c r="W4" s="52"/>
      <c r="X4" s="52"/>
    </row>
    <row r="5" spans="1:24" s="9" customFormat="1" ht="18" customHeight="1" hidden="1">
      <c r="A5" s="53"/>
      <c r="B5" s="53"/>
      <c r="C5" s="77" t="s">
        <v>48</v>
      </c>
      <c r="D5" s="77"/>
      <c r="E5" s="77"/>
      <c r="F5" s="77"/>
      <c r="G5" s="77"/>
      <c r="H5" s="70"/>
      <c r="I5" s="70"/>
      <c r="J5" s="70"/>
      <c r="K5" s="70"/>
      <c r="L5" s="70"/>
      <c r="M5" s="70"/>
      <c r="N5" s="70">
        <v>1</v>
      </c>
      <c r="O5" s="70"/>
      <c r="P5" s="70"/>
      <c r="Q5" s="70"/>
      <c r="R5" s="79">
        <f aca="true" t="shared" si="0" ref="R5:R12">SUM(H5*J5*L5*N5*P5/231)*0.75</f>
        <v>0</v>
      </c>
      <c r="S5" s="79"/>
      <c r="T5" s="79"/>
      <c r="U5" s="79"/>
      <c r="V5" s="52"/>
      <c r="W5" s="52"/>
      <c r="X5" s="52"/>
    </row>
    <row r="6" spans="1:24" s="9" customFormat="1" ht="18" customHeight="1" hidden="1">
      <c r="A6" s="53"/>
      <c r="B6" s="53"/>
      <c r="C6" s="77" t="s">
        <v>31</v>
      </c>
      <c r="D6" s="77"/>
      <c r="E6" s="77"/>
      <c r="F6" s="77"/>
      <c r="G6" s="77"/>
      <c r="H6" s="70"/>
      <c r="I6" s="70"/>
      <c r="J6" s="70"/>
      <c r="K6" s="70"/>
      <c r="L6" s="70"/>
      <c r="M6" s="70"/>
      <c r="N6" s="70">
        <v>2</v>
      </c>
      <c r="O6" s="70"/>
      <c r="P6" s="70"/>
      <c r="Q6" s="70"/>
      <c r="R6" s="79">
        <f t="shared" si="0"/>
        <v>0</v>
      </c>
      <c r="S6" s="79"/>
      <c r="T6" s="79"/>
      <c r="U6" s="79"/>
      <c r="V6" s="52"/>
      <c r="W6" s="52"/>
      <c r="X6" s="52"/>
    </row>
    <row r="7" spans="1:24" s="9" customFormat="1" ht="18" customHeight="1" hidden="1" thickBot="1">
      <c r="A7" s="52"/>
      <c r="B7" s="52"/>
      <c r="C7" s="77" t="s">
        <v>32</v>
      </c>
      <c r="D7" s="77"/>
      <c r="E7" s="77"/>
      <c r="F7" s="77"/>
      <c r="G7" s="77"/>
      <c r="H7" s="70"/>
      <c r="I7" s="70"/>
      <c r="J7" s="70"/>
      <c r="K7" s="70"/>
      <c r="L7" s="70"/>
      <c r="M7" s="70"/>
      <c r="N7" s="70">
        <v>3</v>
      </c>
      <c r="O7" s="70"/>
      <c r="P7" s="70"/>
      <c r="Q7" s="70"/>
      <c r="R7" s="79">
        <f t="shared" si="0"/>
        <v>0</v>
      </c>
      <c r="S7" s="79"/>
      <c r="T7" s="79"/>
      <c r="U7" s="79"/>
      <c r="V7" s="52"/>
      <c r="W7" s="52"/>
      <c r="X7" s="52"/>
    </row>
    <row r="8" spans="1:24" s="9" customFormat="1" ht="18" customHeight="1" hidden="1">
      <c r="A8" s="52"/>
      <c r="B8" s="52"/>
      <c r="C8" s="77" t="s">
        <v>60</v>
      </c>
      <c r="D8" s="77"/>
      <c r="E8" s="77"/>
      <c r="F8" s="77"/>
      <c r="G8" s="77"/>
      <c r="H8" s="70"/>
      <c r="I8" s="70"/>
      <c r="J8" s="70"/>
      <c r="K8" s="70"/>
      <c r="L8" s="70"/>
      <c r="M8" s="70"/>
      <c r="N8" s="70">
        <v>1</v>
      </c>
      <c r="O8" s="70"/>
      <c r="P8" s="70"/>
      <c r="Q8" s="70"/>
      <c r="R8" s="79">
        <f t="shared" si="0"/>
        <v>0</v>
      </c>
      <c r="S8" s="79"/>
      <c r="T8" s="79"/>
      <c r="U8" s="79"/>
      <c r="V8" s="52"/>
      <c r="W8" s="52"/>
      <c r="X8" s="52"/>
    </row>
    <row r="9" spans="1:24" s="9" customFormat="1" ht="18" customHeight="1" hidden="1">
      <c r="A9" s="52"/>
      <c r="B9" s="52"/>
      <c r="C9" s="77" t="s">
        <v>45</v>
      </c>
      <c r="D9" s="77"/>
      <c r="E9" s="77"/>
      <c r="F9" s="77"/>
      <c r="G9" s="77"/>
      <c r="H9" s="70"/>
      <c r="I9" s="70"/>
      <c r="J9" s="70"/>
      <c r="K9" s="70"/>
      <c r="L9" s="70"/>
      <c r="M9" s="70"/>
      <c r="N9" s="70">
        <v>1</v>
      </c>
      <c r="O9" s="70"/>
      <c r="P9" s="70"/>
      <c r="Q9" s="70"/>
      <c r="R9" s="79">
        <f t="shared" si="0"/>
        <v>0</v>
      </c>
      <c r="S9" s="79"/>
      <c r="T9" s="79"/>
      <c r="U9" s="79"/>
      <c r="V9" s="52"/>
      <c r="W9" s="52"/>
      <c r="X9" s="52"/>
    </row>
    <row r="10" spans="1:24" s="9" customFormat="1" ht="18" customHeight="1" hidden="1">
      <c r="A10" s="52"/>
      <c r="B10" s="52"/>
      <c r="C10" s="77" t="s">
        <v>52</v>
      </c>
      <c r="D10" s="77"/>
      <c r="E10" s="77"/>
      <c r="F10" s="77"/>
      <c r="G10" s="77"/>
      <c r="H10" s="70"/>
      <c r="I10" s="70"/>
      <c r="J10" s="70"/>
      <c r="K10" s="70"/>
      <c r="L10" s="70"/>
      <c r="M10" s="70"/>
      <c r="N10" s="70">
        <v>-1</v>
      </c>
      <c r="O10" s="70"/>
      <c r="P10" s="70"/>
      <c r="Q10" s="70"/>
      <c r="R10" s="79">
        <f t="shared" si="0"/>
        <v>0</v>
      </c>
      <c r="S10" s="79"/>
      <c r="T10" s="79"/>
      <c r="U10" s="79"/>
      <c r="V10" s="52"/>
      <c r="W10" s="52"/>
      <c r="X10" s="52"/>
    </row>
    <row r="11" spans="1:24" s="9" customFormat="1" ht="18" customHeight="1" hidden="1">
      <c r="A11" s="52"/>
      <c r="B11" s="52"/>
      <c r="C11" s="77" t="s">
        <v>60</v>
      </c>
      <c r="D11" s="77"/>
      <c r="E11" s="77"/>
      <c r="F11" s="77"/>
      <c r="G11" s="77"/>
      <c r="H11" s="70"/>
      <c r="I11" s="70"/>
      <c r="J11" s="70"/>
      <c r="K11" s="70"/>
      <c r="L11" s="70"/>
      <c r="M11" s="70"/>
      <c r="N11" s="70">
        <v>0</v>
      </c>
      <c r="O11" s="70"/>
      <c r="P11" s="70"/>
      <c r="Q11" s="70"/>
      <c r="R11" s="79">
        <f t="shared" si="0"/>
        <v>0</v>
      </c>
      <c r="S11" s="79"/>
      <c r="T11" s="79"/>
      <c r="U11" s="79"/>
      <c r="V11" s="52"/>
      <c r="W11" s="52"/>
      <c r="X11" s="52"/>
    </row>
    <row r="12" spans="1:24" s="9" customFormat="1" ht="16.5" customHeight="1" hidden="1">
      <c r="A12" s="52"/>
      <c r="B12" s="52"/>
      <c r="C12" s="77" t="s">
        <v>35</v>
      </c>
      <c r="D12" s="77"/>
      <c r="E12" s="77"/>
      <c r="F12" s="77"/>
      <c r="G12" s="77"/>
      <c r="H12" s="70"/>
      <c r="I12" s="70"/>
      <c r="J12" s="70"/>
      <c r="K12" s="70"/>
      <c r="L12" s="70"/>
      <c r="M12" s="70"/>
      <c r="N12" s="70">
        <v>0</v>
      </c>
      <c r="O12" s="70"/>
      <c r="P12" s="70"/>
      <c r="Q12" s="70"/>
      <c r="R12" s="79">
        <f t="shared" si="0"/>
        <v>0</v>
      </c>
      <c r="S12" s="79"/>
      <c r="T12" s="79"/>
      <c r="U12" s="79"/>
      <c r="V12" s="52"/>
      <c r="W12" s="52"/>
      <c r="X12" s="52"/>
    </row>
    <row r="13" spans="1:23" s="9" customFormat="1" ht="33.75" customHeight="1" hidden="1" thickBot="1">
      <c r="A13" s="52"/>
      <c r="B13" s="52"/>
      <c r="C13" s="52"/>
      <c r="D13" s="54"/>
      <c r="E13" s="54"/>
      <c r="F13" s="54"/>
      <c r="G13" s="54"/>
      <c r="H13" s="55"/>
      <c r="I13" s="55"/>
      <c r="J13" s="55"/>
      <c r="K13" s="55"/>
      <c r="L13" s="55"/>
      <c r="M13" s="80" t="s">
        <v>50</v>
      </c>
      <c r="N13" s="81"/>
      <c r="O13" s="81"/>
      <c r="P13" s="81"/>
      <c r="Q13" s="81"/>
      <c r="R13" s="82">
        <f>SUM(R8:U12)</f>
        <v>0</v>
      </c>
      <c r="S13" s="82"/>
      <c r="T13" s="82"/>
      <c r="U13" s="82"/>
      <c r="V13" s="83" t="s">
        <v>33</v>
      </c>
      <c r="W13" s="84"/>
    </row>
    <row r="14" spans="1:28" s="9" customFormat="1" ht="21.75" customHeight="1" hidden="1">
      <c r="A14" s="52"/>
      <c r="B14" s="52"/>
      <c r="C14" s="52"/>
      <c r="D14" s="54"/>
      <c r="E14" s="54"/>
      <c r="F14" s="54"/>
      <c r="G14" s="54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6"/>
      <c r="S14" s="56"/>
      <c r="T14" s="56"/>
      <c r="U14" s="56"/>
      <c r="Y14" s="52"/>
      <c r="Z14" s="52"/>
      <c r="AA14" s="52"/>
      <c r="AB14" s="52"/>
    </row>
    <row r="15" spans="1:24" s="9" customFormat="1" ht="18" customHeight="1" hidden="1" thickBot="1">
      <c r="A15" s="52"/>
      <c r="B15" s="52"/>
      <c r="C15" s="85" t="s">
        <v>36</v>
      </c>
      <c r="D15" s="85"/>
      <c r="E15" s="85"/>
      <c r="F15" s="85"/>
      <c r="G15" s="85"/>
      <c r="H15" s="71" t="s">
        <v>15</v>
      </c>
      <c r="I15" s="71"/>
      <c r="J15" s="71" t="s">
        <v>16</v>
      </c>
      <c r="K15" s="71"/>
      <c r="L15" s="71" t="s">
        <v>33</v>
      </c>
      <c r="M15" s="71"/>
      <c r="N15" s="71"/>
      <c r="O15" s="55"/>
      <c r="U15" s="56"/>
      <c r="V15" s="55"/>
      <c r="W15" s="55"/>
      <c r="X15" s="55"/>
    </row>
    <row r="16" spans="1:24" s="9" customFormat="1" ht="18" customHeight="1" hidden="1">
      <c r="A16" s="52"/>
      <c r="B16" s="52"/>
      <c r="C16" s="86" t="s">
        <v>45</v>
      </c>
      <c r="D16" s="86"/>
      <c r="E16" s="86"/>
      <c r="F16" s="86"/>
      <c r="G16" s="86"/>
      <c r="H16" s="87"/>
      <c r="I16" s="87"/>
      <c r="J16" s="87">
        <v>1.25</v>
      </c>
      <c r="K16" s="87"/>
      <c r="L16" s="88">
        <f aca="true" t="shared" si="1" ref="L16:L24">SUM(H16*J16)</f>
        <v>0</v>
      </c>
      <c r="M16" s="88"/>
      <c r="N16" s="88"/>
      <c r="O16" s="55"/>
      <c r="U16" s="56"/>
      <c r="V16" s="55"/>
      <c r="W16" s="55"/>
      <c r="X16" s="55"/>
    </row>
    <row r="17" spans="1:24" s="9" customFormat="1" ht="18" customHeight="1" hidden="1">
      <c r="A17" s="52"/>
      <c r="B17" s="52"/>
      <c r="C17" s="89" t="s">
        <v>45</v>
      </c>
      <c r="D17" s="89"/>
      <c r="E17" s="89"/>
      <c r="F17" s="89"/>
      <c r="G17" s="89"/>
      <c r="H17" s="70"/>
      <c r="I17" s="70"/>
      <c r="J17" s="70">
        <v>1.25</v>
      </c>
      <c r="K17" s="70"/>
      <c r="L17" s="79">
        <f t="shared" si="1"/>
        <v>0</v>
      </c>
      <c r="M17" s="79"/>
      <c r="N17" s="79"/>
      <c r="O17" s="55"/>
      <c r="U17" s="56"/>
      <c r="V17" s="55"/>
      <c r="W17" s="55"/>
      <c r="X17" s="55"/>
    </row>
    <row r="18" spans="1:24" s="9" customFormat="1" ht="18" customHeight="1" hidden="1">
      <c r="A18" s="52"/>
      <c r="B18" s="52"/>
      <c r="C18" s="89" t="s">
        <v>59</v>
      </c>
      <c r="D18" s="89"/>
      <c r="E18" s="89"/>
      <c r="F18" s="89"/>
      <c r="G18" s="89"/>
      <c r="H18" s="70"/>
      <c r="I18" s="70"/>
      <c r="J18" s="70">
        <v>5</v>
      </c>
      <c r="K18" s="70"/>
      <c r="L18" s="79">
        <f t="shared" si="1"/>
        <v>0</v>
      </c>
      <c r="M18" s="79"/>
      <c r="N18" s="79"/>
      <c r="O18" s="55"/>
      <c r="U18" s="56"/>
      <c r="V18" s="55"/>
      <c r="W18" s="55"/>
      <c r="X18" s="55"/>
    </row>
    <row r="19" spans="1:24" s="9" customFormat="1" ht="18" customHeight="1" hidden="1">
      <c r="A19" s="52"/>
      <c r="B19" s="52"/>
      <c r="C19" s="89" t="s">
        <v>52</v>
      </c>
      <c r="D19" s="89"/>
      <c r="E19" s="89"/>
      <c r="F19" s="89"/>
      <c r="G19" s="89"/>
      <c r="H19" s="70"/>
      <c r="I19" s="70"/>
      <c r="J19" s="70">
        <v>1.25</v>
      </c>
      <c r="K19" s="70"/>
      <c r="L19" s="79">
        <f t="shared" si="1"/>
        <v>0</v>
      </c>
      <c r="M19" s="79"/>
      <c r="N19" s="79"/>
      <c r="O19" s="55"/>
      <c r="U19" s="56"/>
      <c r="V19" s="55"/>
      <c r="W19" s="55"/>
      <c r="X19" s="55"/>
    </row>
    <row r="20" spans="1:24" s="9" customFormat="1" ht="18" customHeight="1" hidden="1">
      <c r="A20" s="52"/>
      <c r="B20" s="52"/>
      <c r="C20" s="89" t="s">
        <v>46</v>
      </c>
      <c r="D20" s="89"/>
      <c r="E20" s="89"/>
      <c r="F20" s="89"/>
      <c r="G20" s="89"/>
      <c r="H20" s="70"/>
      <c r="I20" s="70"/>
      <c r="J20" s="70">
        <v>2.5</v>
      </c>
      <c r="K20" s="70"/>
      <c r="L20" s="79">
        <f t="shared" si="1"/>
        <v>0</v>
      </c>
      <c r="M20" s="79"/>
      <c r="N20" s="79"/>
      <c r="O20" s="55"/>
      <c r="U20" s="56"/>
      <c r="V20" s="55"/>
      <c r="W20" s="55"/>
      <c r="X20" s="55"/>
    </row>
    <row r="21" spans="1:24" s="9" customFormat="1" ht="18" customHeight="1" hidden="1">
      <c r="A21" s="52"/>
      <c r="B21" s="52"/>
      <c r="C21" s="89" t="s">
        <v>53</v>
      </c>
      <c r="D21" s="89"/>
      <c r="E21" s="89"/>
      <c r="F21" s="89"/>
      <c r="G21" s="89"/>
      <c r="H21" s="70"/>
      <c r="I21" s="70"/>
      <c r="J21" s="70">
        <v>0.5</v>
      </c>
      <c r="K21" s="70"/>
      <c r="L21" s="79">
        <f t="shared" si="1"/>
        <v>0</v>
      </c>
      <c r="M21" s="79"/>
      <c r="N21" s="79"/>
      <c r="O21" s="55"/>
      <c r="U21" s="56"/>
      <c r="V21" s="55"/>
      <c r="W21" s="55"/>
      <c r="X21" s="55"/>
    </row>
    <row r="22" spans="1:24" s="9" customFormat="1" ht="18" customHeight="1" hidden="1">
      <c r="A22" s="52"/>
      <c r="B22" s="52"/>
      <c r="C22" s="89" t="s">
        <v>47</v>
      </c>
      <c r="D22" s="89"/>
      <c r="E22" s="89"/>
      <c r="F22" s="89"/>
      <c r="G22" s="89"/>
      <c r="H22" s="70"/>
      <c r="I22" s="70"/>
      <c r="J22" s="70">
        <v>3.4</v>
      </c>
      <c r="K22" s="70"/>
      <c r="L22" s="79">
        <f t="shared" si="1"/>
        <v>0</v>
      </c>
      <c r="M22" s="79"/>
      <c r="N22" s="79"/>
      <c r="O22" s="55"/>
      <c r="U22" s="56"/>
      <c r="V22" s="55"/>
      <c r="W22" s="55"/>
      <c r="X22" s="55"/>
    </row>
    <row r="23" spans="1:24" s="9" customFormat="1" ht="18" customHeight="1" hidden="1">
      <c r="A23" s="52"/>
      <c r="B23" s="52"/>
      <c r="C23" s="89" t="s">
        <v>62</v>
      </c>
      <c r="D23" s="89"/>
      <c r="E23" s="89"/>
      <c r="F23" s="89"/>
      <c r="G23" s="89"/>
      <c r="H23" s="70"/>
      <c r="I23" s="70"/>
      <c r="J23" s="70">
        <v>2</v>
      </c>
      <c r="K23" s="70"/>
      <c r="L23" s="79">
        <f>SUM(H23*J23)</f>
        <v>0</v>
      </c>
      <c r="M23" s="79"/>
      <c r="N23" s="79"/>
      <c r="O23" s="55"/>
      <c r="U23" s="56"/>
      <c r="V23" s="55"/>
      <c r="W23" s="55"/>
      <c r="X23" s="55"/>
    </row>
    <row r="24" spans="1:24" s="9" customFormat="1" ht="18" customHeight="1" hidden="1">
      <c r="A24" s="52"/>
      <c r="B24" s="52"/>
      <c r="C24" s="89" t="s">
        <v>35</v>
      </c>
      <c r="D24" s="89"/>
      <c r="E24" s="89"/>
      <c r="F24" s="89"/>
      <c r="G24" s="89"/>
      <c r="H24" s="70"/>
      <c r="I24" s="70"/>
      <c r="J24" s="70">
        <v>0</v>
      </c>
      <c r="K24" s="70"/>
      <c r="L24" s="79">
        <f t="shared" si="1"/>
        <v>0</v>
      </c>
      <c r="M24" s="79"/>
      <c r="N24" s="79"/>
      <c r="O24" s="55"/>
      <c r="U24" s="56"/>
      <c r="V24" s="55"/>
      <c r="W24" s="55"/>
      <c r="X24" s="55"/>
    </row>
    <row r="25" spans="1:24" s="9" customFormat="1" ht="35.25" customHeight="1" hidden="1" thickBot="1">
      <c r="A25" s="52"/>
      <c r="B25" s="52"/>
      <c r="C25" s="54"/>
      <c r="D25" s="54"/>
      <c r="E25" s="54"/>
      <c r="F25" s="54"/>
      <c r="G25" s="80" t="s">
        <v>56</v>
      </c>
      <c r="H25" s="81"/>
      <c r="I25" s="81"/>
      <c r="J25" s="81"/>
      <c r="K25" s="81"/>
      <c r="L25" s="82">
        <f>SUM(L16:N24)</f>
        <v>0</v>
      </c>
      <c r="M25" s="82"/>
      <c r="N25" s="82"/>
      <c r="O25" s="83" t="s">
        <v>33</v>
      </c>
      <c r="P25" s="84"/>
      <c r="U25" s="56"/>
      <c r="V25" s="55"/>
      <c r="W25" s="55"/>
      <c r="X25" s="55"/>
    </row>
    <row r="26" spans="1:24" s="9" customFormat="1" ht="18.75" customHeight="1" hidden="1">
      <c r="A26" s="52"/>
      <c r="B26" s="52"/>
      <c r="C26" s="52"/>
      <c r="D26" s="54"/>
      <c r="E26" s="54"/>
      <c r="F26" s="54"/>
      <c r="G26" s="54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6"/>
      <c r="S26" s="56"/>
      <c r="T26" s="56"/>
      <c r="U26" s="56"/>
      <c r="V26" s="55"/>
      <c r="W26" s="55"/>
      <c r="X26" s="55"/>
    </row>
    <row r="27" spans="1:34" s="9" customFormat="1" ht="18" customHeight="1" hidden="1" thickBot="1">
      <c r="A27" s="52"/>
      <c r="B27" s="52"/>
      <c r="C27" s="85" t="s">
        <v>41</v>
      </c>
      <c r="D27" s="85"/>
      <c r="E27" s="85"/>
      <c r="F27" s="85"/>
      <c r="G27" s="85"/>
      <c r="H27" s="71" t="s">
        <v>15</v>
      </c>
      <c r="I27" s="71"/>
      <c r="J27" s="71" t="s">
        <v>8</v>
      </c>
      <c r="K27" s="71"/>
      <c r="L27" s="71" t="s">
        <v>37</v>
      </c>
      <c r="M27" s="71"/>
      <c r="N27" s="71"/>
      <c r="O27" s="55"/>
      <c r="Y27" s="52"/>
      <c r="Z27" s="52"/>
      <c r="AA27" s="52"/>
      <c r="AB27" s="52"/>
      <c r="AC27" s="52"/>
      <c r="AD27" s="52"/>
      <c r="AE27" s="52"/>
      <c r="AF27" s="52"/>
      <c r="AG27" s="52"/>
      <c r="AH27" s="52"/>
    </row>
    <row r="28" spans="1:34" s="9" customFormat="1" ht="18" customHeight="1" hidden="1">
      <c r="A28" s="52"/>
      <c r="B28" s="52"/>
      <c r="C28" s="90" t="s">
        <v>34</v>
      </c>
      <c r="D28" s="90"/>
      <c r="E28" s="90"/>
      <c r="F28" s="90"/>
      <c r="G28" s="90"/>
      <c r="H28" s="70"/>
      <c r="I28" s="70"/>
      <c r="J28" s="70">
        <v>5</v>
      </c>
      <c r="K28" s="70"/>
      <c r="L28" s="69">
        <f>SUM(H28*J28)</f>
        <v>0</v>
      </c>
      <c r="M28" s="69"/>
      <c r="N28" s="69"/>
      <c r="O28" s="55"/>
      <c r="Y28" s="52"/>
      <c r="Z28" s="52"/>
      <c r="AA28" s="52"/>
      <c r="AB28" s="52"/>
      <c r="AC28" s="52"/>
      <c r="AD28" s="52"/>
      <c r="AE28" s="52"/>
      <c r="AF28" s="52"/>
      <c r="AG28" s="52"/>
      <c r="AH28" s="52"/>
    </row>
    <row r="29" spans="1:34" s="9" customFormat="1" ht="18" customHeight="1" hidden="1">
      <c r="A29" s="52"/>
      <c r="B29" s="52"/>
      <c r="C29" s="77" t="s">
        <v>57</v>
      </c>
      <c r="D29" s="77"/>
      <c r="E29" s="77"/>
      <c r="F29" s="77"/>
      <c r="G29" s="77"/>
      <c r="H29" s="70"/>
      <c r="I29" s="70"/>
      <c r="J29" s="70">
        <v>5</v>
      </c>
      <c r="K29" s="70"/>
      <c r="L29" s="69">
        <f aca="true" t="shared" si="2" ref="L29:L36">SUM(H29*J29)</f>
        <v>0</v>
      </c>
      <c r="M29" s="69"/>
      <c r="N29" s="69"/>
      <c r="O29" s="55"/>
      <c r="Y29" s="52"/>
      <c r="Z29" s="52"/>
      <c r="AA29" s="52"/>
      <c r="AB29" s="52"/>
      <c r="AC29" s="52"/>
      <c r="AD29" s="52"/>
      <c r="AE29" s="52"/>
      <c r="AF29" s="52"/>
      <c r="AG29" s="52"/>
      <c r="AH29" s="52"/>
    </row>
    <row r="30" spans="1:34" s="9" customFormat="1" ht="18" customHeight="1" hidden="1">
      <c r="A30" s="52"/>
      <c r="B30" s="52"/>
      <c r="C30" s="77" t="s">
        <v>61</v>
      </c>
      <c r="D30" s="77"/>
      <c r="E30" s="77"/>
      <c r="F30" s="77"/>
      <c r="G30" s="77"/>
      <c r="H30" s="91"/>
      <c r="I30" s="91"/>
      <c r="J30" s="70">
        <v>5</v>
      </c>
      <c r="K30" s="70"/>
      <c r="L30" s="69">
        <f t="shared" si="2"/>
        <v>0</v>
      </c>
      <c r="M30" s="69"/>
      <c r="N30" s="69"/>
      <c r="O30" s="55"/>
      <c r="Y30" s="52"/>
      <c r="Z30" s="52"/>
      <c r="AA30" s="52"/>
      <c r="AB30" s="52"/>
      <c r="AC30" s="52"/>
      <c r="AD30" s="52"/>
      <c r="AE30" s="52"/>
      <c r="AF30" s="52"/>
      <c r="AG30" s="52"/>
      <c r="AH30" s="52"/>
    </row>
    <row r="31" spans="1:34" s="9" customFormat="1" ht="18" customHeight="1" hidden="1">
      <c r="A31" s="52"/>
      <c r="B31" s="52"/>
      <c r="C31" s="77" t="s">
        <v>48</v>
      </c>
      <c r="D31" s="77"/>
      <c r="E31" s="77"/>
      <c r="F31" s="77"/>
      <c r="G31" s="77"/>
      <c r="H31" s="91"/>
      <c r="I31" s="91"/>
      <c r="J31" s="70">
        <v>2</v>
      </c>
      <c r="K31" s="70"/>
      <c r="L31" s="69">
        <f t="shared" si="2"/>
        <v>0</v>
      </c>
      <c r="M31" s="69"/>
      <c r="N31" s="69"/>
      <c r="O31" s="55"/>
      <c r="Y31" s="52"/>
      <c r="Z31" s="52"/>
      <c r="AA31" s="52"/>
      <c r="AB31" s="52"/>
      <c r="AC31" s="52"/>
      <c r="AD31" s="52"/>
      <c r="AE31" s="52"/>
      <c r="AF31" s="52"/>
      <c r="AG31" s="52"/>
      <c r="AH31" s="52"/>
    </row>
    <row r="32" spans="1:34" s="9" customFormat="1" ht="18" customHeight="1" hidden="1">
      <c r="A32" s="52"/>
      <c r="B32" s="52"/>
      <c r="C32" s="77" t="s">
        <v>31</v>
      </c>
      <c r="D32" s="77"/>
      <c r="E32" s="77"/>
      <c r="F32" s="77"/>
      <c r="G32" s="77"/>
      <c r="H32" s="91"/>
      <c r="I32" s="91"/>
      <c r="J32" s="70">
        <v>4</v>
      </c>
      <c r="K32" s="70"/>
      <c r="L32" s="69">
        <f t="shared" si="2"/>
        <v>0</v>
      </c>
      <c r="M32" s="69"/>
      <c r="N32" s="69"/>
      <c r="O32" s="55"/>
      <c r="Y32" s="52"/>
      <c r="Z32" s="52"/>
      <c r="AA32" s="52"/>
      <c r="AB32" s="52"/>
      <c r="AC32" s="52"/>
      <c r="AD32" s="52"/>
      <c r="AE32" s="52"/>
      <c r="AF32" s="52"/>
      <c r="AG32" s="52"/>
      <c r="AH32" s="52"/>
    </row>
    <row r="33" spans="1:34" s="9" customFormat="1" ht="18" customHeight="1" hidden="1">
      <c r="A33" s="52"/>
      <c r="B33" s="52"/>
      <c r="C33" s="77" t="s">
        <v>32</v>
      </c>
      <c r="D33" s="77"/>
      <c r="E33" s="77"/>
      <c r="F33" s="77"/>
      <c r="G33" s="77"/>
      <c r="H33" s="91"/>
      <c r="I33" s="91"/>
      <c r="J33" s="70">
        <v>6</v>
      </c>
      <c r="K33" s="70"/>
      <c r="L33" s="69">
        <f t="shared" si="2"/>
        <v>0</v>
      </c>
      <c r="M33" s="69"/>
      <c r="N33" s="69"/>
      <c r="O33" s="55"/>
      <c r="Y33" s="52"/>
      <c r="Z33" s="52"/>
      <c r="AA33" s="52"/>
      <c r="AB33" s="52"/>
      <c r="AC33" s="52"/>
      <c r="AD33" s="52"/>
      <c r="AE33" s="52"/>
      <c r="AF33" s="52"/>
      <c r="AG33" s="52"/>
      <c r="AH33" s="52"/>
    </row>
    <row r="34" spans="1:34" s="9" customFormat="1" ht="18" customHeight="1" hidden="1">
      <c r="A34" s="52"/>
      <c r="B34" s="52"/>
      <c r="C34" s="77" t="s">
        <v>52</v>
      </c>
      <c r="D34" s="77"/>
      <c r="E34" s="77"/>
      <c r="F34" s="77"/>
      <c r="G34" s="77"/>
      <c r="H34" s="91"/>
      <c r="I34" s="91"/>
      <c r="J34" s="70">
        <v>2</v>
      </c>
      <c r="K34" s="70"/>
      <c r="L34" s="69">
        <f t="shared" si="2"/>
        <v>0</v>
      </c>
      <c r="M34" s="69"/>
      <c r="N34" s="69"/>
      <c r="O34" s="55"/>
      <c r="Y34" s="52"/>
      <c r="Z34" s="52"/>
      <c r="AA34" s="52"/>
      <c r="AB34" s="52"/>
      <c r="AC34" s="52"/>
      <c r="AD34" s="52"/>
      <c r="AE34" s="52"/>
      <c r="AF34" s="52"/>
      <c r="AG34" s="52"/>
      <c r="AH34" s="52"/>
    </row>
    <row r="35" spans="1:34" s="9" customFormat="1" ht="18" customHeight="1" hidden="1">
      <c r="A35" s="52"/>
      <c r="B35" s="52"/>
      <c r="C35" s="77" t="s">
        <v>53</v>
      </c>
      <c r="D35" s="77"/>
      <c r="E35" s="77"/>
      <c r="F35" s="77"/>
      <c r="G35" s="77"/>
      <c r="H35" s="91"/>
      <c r="I35" s="91"/>
      <c r="J35" s="70">
        <v>2</v>
      </c>
      <c r="K35" s="70"/>
      <c r="L35" s="69">
        <f t="shared" si="2"/>
        <v>0</v>
      </c>
      <c r="M35" s="69"/>
      <c r="N35" s="69"/>
      <c r="O35" s="55"/>
      <c r="Y35" s="52"/>
      <c r="Z35" s="52"/>
      <c r="AA35" s="52"/>
      <c r="AB35" s="52"/>
      <c r="AC35" s="52"/>
      <c r="AD35" s="52"/>
      <c r="AE35" s="52"/>
      <c r="AF35" s="52"/>
      <c r="AG35" s="52"/>
      <c r="AH35" s="52"/>
    </row>
    <row r="36" spans="1:34" s="9" customFormat="1" ht="18" customHeight="1" hidden="1">
      <c r="A36" s="52"/>
      <c r="B36" s="52"/>
      <c r="C36" s="77" t="s">
        <v>49</v>
      </c>
      <c r="D36" s="77"/>
      <c r="E36" s="77"/>
      <c r="F36" s="77"/>
      <c r="G36" s="77"/>
      <c r="H36" s="70"/>
      <c r="I36" s="70"/>
      <c r="J36" s="70">
        <v>2</v>
      </c>
      <c r="K36" s="70"/>
      <c r="L36" s="69">
        <f t="shared" si="2"/>
        <v>0</v>
      </c>
      <c r="M36" s="69"/>
      <c r="N36" s="69"/>
      <c r="O36" s="55"/>
      <c r="Y36" s="52"/>
      <c r="Z36" s="52"/>
      <c r="AA36" s="52"/>
      <c r="AB36" s="52"/>
      <c r="AC36" s="52"/>
      <c r="AD36" s="52"/>
      <c r="AE36" s="52"/>
      <c r="AF36" s="52"/>
      <c r="AG36" s="52"/>
      <c r="AH36" s="52"/>
    </row>
    <row r="37" spans="1:34" s="9" customFormat="1" ht="33" customHeight="1" hidden="1" thickBot="1">
      <c r="A37" s="52"/>
      <c r="B37" s="52"/>
      <c r="C37" s="93"/>
      <c r="D37" s="93"/>
      <c r="E37" s="93"/>
      <c r="F37" s="93"/>
      <c r="G37" s="93"/>
      <c r="L37" s="94">
        <f>SUM(L28:N36)</f>
        <v>0</v>
      </c>
      <c r="M37" s="95"/>
      <c r="N37" s="95"/>
      <c r="O37" s="83" t="s">
        <v>37</v>
      </c>
      <c r="P37" s="84"/>
      <c r="Y37" s="52"/>
      <c r="Z37" s="52"/>
      <c r="AA37" s="52"/>
      <c r="AB37" s="52"/>
      <c r="AC37" s="52"/>
      <c r="AD37" s="52"/>
      <c r="AE37" s="52"/>
      <c r="AF37" s="52"/>
      <c r="AG37" s="52"/>
      <c r="AH37" s="52"/>
    </row>
    <row r="38" spans="1:37" s="9" customFormat="1" ht="33" customHeight="1" hidden="1" thickBot="1">
      <c r="A38" s="52"/>
      <c r="B38" s="52"/>
      <c r="L38" s="79">
        <v>1.8</v>
      </c>
      <c r="M38" s="79"/>
      <c r="N38" s="79"/>
      <c r="O38" s="92" t="s">
        <v>51</v>
      </c>
      <c r="P38" s="92"/>
      <c r="Q38" s="57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</row>
    <row r="39" spans="1:37" s="9" customFormat="1" ht="34.5" customHeight="1" hidden="1" thickBot="1">
      <c r="A39" s="52"/>
      <c r="B39" s="52"/>
      <c r="G39" s="80" t="s">
        <v>56</v>
      </c>
      <c r="H39" s="81"/>
      <c r="I39" s="81"/>
      <c r="J39" s="81"/>
      <c r="K39" s="81"/>
      <c r="L39" s="82">
        <f>SUM(L37/L38)</f>
        <v>0</v>
      </c>
      <c r="M39" s="82"/>
      <c r="N39" s="82"/>
      <c r="O39" s="83" t="s">
        <v>33</v>
      </c>
      <c r="P39" s="84"/>
      <c r="S39" s="55"/>
      <c r="T39" s="55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</row>
    <row r="40" spans="1:37" s="9" customFormat="1" ht="21.75" customHeight="1" hidden="1" thickBot="1">
      <c r="A40" s="52"/>
      <c r="B40" s="52"/>
      <c r="L40" s="58"/>
      <c r="M40" s="58"/>
      <c r="N40" s="58"/>
      <c r="O40" s="55"/>
      <c r="P40" s="55"/>
      <c r="Q40" s="55"/>
      <c r="S40" s="55"/>
      <c r="T40" s="55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</row>
    <row r="41" spans="1:25" s="7" customFormat="1" ht="49.5" customHeight="1" thickBot="1">
      <c r="A41" s="145" t="s">
        <v>38</v>
      </c>
      <c r="B41" s="145"/>
      <c r="C41" s="149" t="s">
        <v>89</v>
      </c>
      <c r="D41" s="149"/>
      <c r="E41" s="149"/>
      <c r="F41" s="147" t="s">
        <v>90</v>
      </c>
      <c r="G41" s="147"/>
      <c r="H41" s="147"/>
      <c r="I41" s="159"/>
      <c r="J41" s="154" t="s">
        <v>87</v>
      </c>
      <c r="K41" s="154"/>
      <c r="L41" s="154"/>
      <c r="M41" s="148" t="s">
        <v>95</v>
      </c>
      <c r="N41" s="148"/>
      <c r="O41" s="148"/>
      <c r="P41" s="159"/>
      <c r="Q41" s="147" t="s">
        <v>88</v>
      </c>
      <c r="R41" s="147"/>
      <c r="S41" s="147"/>
      <c r="T41" s="149" t="s">
        <v>91</v>
      </c>
      <c r="U41" s="149"/>
      <c r="V41" s="149"/>
      <c r="W41" s="149" t="s">
        <v>85</v>
      </c>
      <c r="X41" s="149"/>
      <c r="Y41" s="149"/>
    </row>
    <row r="42" spans="1:25" s="7" customFormat="1" ht="20.25" customHeight="1">
      <c r="A42" s="72"/>
      <c r="B42" s="72"/>
      <c r="C42" s="70" t="s">
        <v>92</v>
      </c>
      <c r="D42" s="70"/>
      <c r="E42" s="70"/>
      <c r="F42" s="150" t="s">
        <v>1</v>
      </c>
      <c r="G42" s="150"/>
      <c r="H42" s="150"/>
      <c r="I42" s="150"/>
      <c r="J42" s="151">
        <v>20</v>
      </c>
      <c r="K42" s="151"/>
      <c r="L42" s="151"/>
      <c r="M42" s="150">
        <v>20</v>
      </c>
      <c r="N42" s="150"/>
      <c r="O42" s="150"/>
      <c r="P42" s="150"/>
      <c r="Q42" s="152">
        <v>21</v>
      </c>
      <c r="R42" s="152"/>
      <c r="S42" s="152"/>
      <c r="T42" s="70"/>
      <c r="U42" s="70"/>
      <c r="V42" s="70"/>
      <c r="W42" s="69">
        <f>SUM(T42/1.05)</f>
        <v>0</v>
      </c>
      <c r="X42" s="69"/>
      <c r="Y42" s="69"/>
    </row>
    <row r="43" spans="1:25" s="7" customFormat="1" ht="20.25" customHeight="1">
      <c r="A43" s="72"/>
      <c r="B43" s="72"/>
      <c r="C43" s="70" t="s">
        <v>9</v>
      </c>
      <c r="D43" s="70"/>
      <c r="E43" s="70"/>
      <c r="F43" s="70" t="s">
        <v>1</v>
      </c>
      <c r="G43" s="70"/>
      <c r="H43" s="70"/>
      <c r="I43" s="70"/>
      <c r="J43" s="69">
        <v>46</v>
      </c>
      <c r="K43" s="69"/>
      <c r="L43" s="69"/>
      <c r="M43" s="70">
        <v>23</v>
      </c>
      <c r="N43" s="70"/>
      <c r="O43" s="70"/>
      <c r="P43" s="70"/>
      <c r="Q43" s="69">
        <v>36</v>
      </c>
      <c r="R43" s="69"/>
      <c r="S43" s="69"/>
      <c r="T43" s="70"/>
      <c r="U43" s="70"/>
      <c r="V43" s="70"/>
      <c r="W43" s="69">
        <f>SUM(T43/0.8)</f>
        <v>0</v>
      </c>
      <c r="X43" s="69"/>
      <c r="Y43" s="69"/>
    </row>
    <row r="44" spans="1:25" s="7" customFormat="1" ht="20.25" customHeight="1">
      <c r="A44" s="72"/>
      <c r="B44" s="72"/>
      <c r="C44" s="70" t="s">
        <v>2</v>
      </c>
      <c r="D44" s="70"/>
      <c r="E44" s="70"/>
      <c r="F44" s="70" t="s">
        <v>1</v>
      </c>
      <c r="G44" s="70"/>
      <c r="H44" s="70"/>
      <c r="I44" s="70"/>
      <c r="J44" s="69">
        <v>100</v>
      </c>
      <c r="K44" s="69"/>
      <c r="L44" s="69"/>
      <c r="M44" s="70">
        <v>50</v>
      </c>
      <c r="N44" s="70"/>
      <c r="O44" s="70"/>
      <c r="P44" s="70"/>
      <c r="Q44" s="69">
        <v>180</v>
      </c>
      <c r="R44" s="69"/>
      <c r="S44" s="69"/>
      <c r="T44" s="70"/>
      <c r="U44" s="70"/>
      <c r="V44" s="70"/>
      <c r="W44" s="69">
        <f>SUM(T44/1.8)</f>
        <v>0</v>
      </c>
      <c r="X44" s="69"/>
      <c r="Y44" s="69"/>
    </row>
    <row r="45" spans="1:28" s="7" customFormat="1" ht="20.25" customHeight="1" thickBot="1">
      <c r="A45" s="72"/>
      <c r="B45" s="72"/>
      <c r="C45" s="160" t="s">
        <v>64</v>
      </c>
      <c r="D45" s="160"/>
      <c r="E45" s="160"/>
      <c r="F45" s="160" t="s">
        <v>1</v>
      </c>
      <c r="G45" s="160"/>
      <c r="H45" s="160"/>
      <c r="I45" s="160"/>
      <c r="J45" s="161">
        <v>300</v>
      </c>
      <c r="K45" s="161"/>
      <c r="L45" s="161"/>
      <c r="M45" s="160">
        <v>147</v>
      </c>
      <c r="N45" s="160"/>
      <c r="O45" s="160"/>
      <c r="P45" s="160"/>
      <c r="Q45" s="161">
        <v>700</v>
      </c>
      <c r="R45" s="161"/>
      <c r="S45" s="161"/>
      <c r="T45" s="160"/>
      <c r="U45" s="160"/>
      <c r="V45" s="160"/>
      <c r="W45" s="161">
        <f>SUM(T45/2.4)</f>
        <v>0</v>
      </c>
      <c r="X45" s="161"/>
      <c r="Y45" s="161"/>
      <c r="Z45" s="55"/>
      <c r="AA45" s="55"/>
      <c r="AB45" s="55"/>
    </row>
    <row r="46" spans="1:28" s="7" customFormat="1" ht="18.75" customHeight="1" thickBot="1">
      <c r="A46" s="72"/>
      <c r="B46" s="72"/>
      <c r="C46" s="170" t="s">
        <v>94</v>
      </c>
      <c r="D46" s="168"/>
      <c r="E46" s="168"/>
      <c r="F46" s="168"/>
      <c r="G46" s="168"/>
      <c r="H46" s="168"/>
      <c r="I46" s="168"/>
      <c r="J46" s="168"/>
      <c r="K46" s="168"/>
      <c r="L46" s="168"/>
      <c r="M46" s="169"/>
      <c r="N46" s="47"/>
      <c r="O46" s="47"/>
      <c r="P46" s="47"/>
      <c r="Q46" s="60"/>
      <c r="R46" s="60"/>
      <c r="S46" s="166"/>
      <c r="T46" s="164" t="s">
        <v>93</v>
      </c>
      <c r="U46" s="164"/>
      <c r="V46" s="164"/>
      <c r="W46" s="164"/>
      <c r="X46" s="164"/>
      <c r="Y46" s="165"/>
      <c r="Z46" s="55"/>
      <c r="AA46" s="55"/>
      <c r="AB46" s="55"/>
    </row>
    <row r="47" spans="1:25" s="9" customFormat="1" ht="18.75" customHeight="1">
      <c r="A47" s="52"/>
      <c r="B47" s="52"/>
      <c r="C47" s="55"/>
      <c r="D47" s="55"/>
      <c r="E47" s="55"/>
      <c r="F47" s="55"/>
      <c r="G47" s="55"/>
      <c r="H47" s="55"/>
      <c r="I47" s="55"/>
      <c r="J47" s="59"/>
      <c r="K47" s="59"/>
      <c r="L47" s="59"/>
      <c r="M47" s="167"/>
      <c r="N47" s="60"/>
      <c r="O47" s="60"/>
      <c r="P47" s="60"/>
      <c r="Q47" s="60"/>
      <c r="R47" s="60"/>
      <c r="S47" s="60"/>
      <c r="T47" s="55"/>
      <c r="U47" s="162"/>
      <c r="V47" s="162"/>
      <c r="W47" s="162"/>
      <c r="X47" s="162"/>
      <c r="Y47" s="163"/>
    </row>
    <row r="48" spans="1:37" s="9" customFormat="1" ht="33" customHeight="1">
      <c r="A48" s="145" t="s">
        <v>39</v>
      </c>
      <c r="B48" s="145"/>
      <c r="C48" s="55"/>
      <c r="D48" s="146" t="s">
        <v>86</v>
      </c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61"/>
      <c r="R48" s="55"/>
      <c r="S48" s="55"/>
      <c r="T48" s="55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</row>
    <row r="49" spans="3:18" s="9" customFormat="1" ht="50.25" customHeight="1" thickBot="1">
      <c r="C49" s="149" t="s">
        <v>12</v>
      </c>
      <c r="D49" s="149"/>
      <c r="E49" s="149"/>
      <c r="F49" s="147" t="s">
        <v>10</v>
      </c>
      <c r="G49" s="147"/>
      <c r="H49" s="147"/>
      <c r="I49" s="147" t="s">
        <v>3</v>
      </c>
      <c r="J49" s="147"/>
      <c r="K49" s="148" t="s">
        <v>11</v>
      </c>
      <c r="L49" s="148"/>
      <c r="M49" s="147"/>
      <c r="N49" s="147"/>
      <c r="O49" s="154" t="s">
        <v>20</v>
      </c>
      <c r="P49" s="154"/>
      <c r="Q49" s="149"/>
      <c r="R49" s="149"/>
    </row>
    <row r="50" spans="1:22" s="9" customFormat="1" ht="18.75" customHeight="1">
      <c r="A50" s="72"/>
      <c r="B50" s="72"/>
      <c r="C50" s="69"/>
      <c r="D50" s="69"/>
      <c r="E50" s="69"/>
      <c r="F50" s="150">
        <v>0.0455</v>
      </c>
      <c r="G50" s="150"/>
      <c r="H50" s="150"/>
      <c r="I50" s="150">
        <v>90</v>
      </c>
      <c r="J50" s="150"/>
      <c r="K50" s="152">
        <f aca="true" t="shared" si="3" ref="K50:K55">SUM(C50*F50*I50)</f>
        <v>0</v>
      </c>
      <c r="L50" s="152"/>
      <c r="M50" s="152"/>
      <c r="N50" s="152"/>
      <c r="O50" s="153" t="s">
        <v>97</v>
      </c>
      <c r="P50" s="153"/>
      <c r="Q50" s="153"/>
      <c r="R50" s="153"/>
      <c r="S50" s="55"/>
      <c r="T50" s="55"/>
      <c r="U50" s="55"/>
      <c r="V50" s="55"/>
    </row>
    <row r="51" spans="1:22" s="9" customFormat="1" ht="18.75" customHeight="1">
      <c r="A51" s="52"/>
      <c r="B51" s="52"/>
      <c r="C51" s="69"/>
      <c r="D51" s="69"/>
      <c r="E51" s="69"/>
      <c r="F51" s="70">
        <v>0.0455</v>
      </c>
      <c r="G51" s="70"/>
      <c r="H51" s="70"/>
      <c r="I51" s="70">
        <v>90</v>
      </c>
      <c r="J51" s="70"/>
      <c r="K51" s="69">
        <f t="shared" si="3"/>
        <v>0</v>
      </c>
      <c r="L51" s="69"/>
      <c r="M51" s="69"/>
      <c r="N51" s="69"/>
      <c r="O51" s="70" t="s">
        <v>96</v>
      </c>
      <c r="P51" s="70"/>
      <c r="Q51" s="70"/>
      <c r="R51" s="70"/>
      <c r="S51" s="55"/>
      <c r="T51" s="55"/>
      <c r="U51" s="55"/>
      <c r="V51" s="55"/>
    </row>
    <row r="52" spans="1:22" s="9" customFormat="1" ht="18.75" customHeight="1">
      <c r="A52" s="72"/>
      <c r="B52" s="72"/>
      <c r="C52" s="69"/>
      <c r="D52" s="69"/>
      <c r="E52" s="69"/>
      <c r="F52" s="70">
        <v>0.0455</v>
      </c>
      <c r="G52" s="70"/>
      <c r="H52" s="70"/>
      <c r="I52" s="70">
        <v>90</v>
      </c>
      <c r="J52" s="70"/>
      <c r="K52" s="69">
        <f t="shared" si="3"/>
        <v>0</v>
      </c>
      <c r="L52" s="69"/>
      <c r="M52" s="69"/>
      <c r="N52" s="69"/>
      <c r="O52" s="70" t="s">
        <v>21</v>
      </c>
      <c r="P52" s="70"/>
      <c r="Q52" s="70"/>
      <c r="R52" s="70"/>
      <c r="S52" s="55"/>
      <c r="T52" s="55"/>
      <c r="U52" s="55"/>
      <c r="V52" s="55"/>
    </row>
    <row r="53" spans="1:22" s="9" customFormat="1" ht="18.75" customHeight="1">
      <c r="A53" s="72"/>
      <c r="B53" s="72"/>
      <c r="C53" s="69"/>
      <c r="D53" s="69"/>
      <c r="E53" s="69"/>
      <c r="F53" s="70">
        <v>0.0455</v>
      </c>
      <c r="G53" s="70"/>
      <c r="H53" s="70"/>
      <c r="I53" s="70">
        <v>90</v>
      </c>
      <c r="J53" s="70"/>
      <c r="K53" s="69">
        <f t="shared" si="3"/>
        <v>0</v>
      </c>
      <c r="L53" s="69"/>
      <c r="M53" s="69"/>
      <c r="N53" s="69"/>
      <c r="O53" s="70" t="s">
        <v>23</v>
      </c>
      <c r="P53" s="70"/>
      <c r="Q53" s="70"/>
      <c r="R53" s="70"/>
      <c r="S53" s="55"/>
      <c r="T53" s="55"/>
      <c r="U53" s="55"/>
      <c r="V53" s="55"/>
    </row>
    <row r="54" spans="1:22" s="9" customFormat="1" ht="18.75" customHeight="1">
      <c r="A54" s="72"/>
      <c r="B54" s="72"/>
      <c r="C54" s="69"/>
      <c r="D54" s="69"/>
      <c r="E54" s="69"/>
      <c r="F54" s="70">
        <v>0.0455</v>
      </c>
      <c r="G54" s="70"/>
      <c r="H54" s="70"/>
      <c r="I54" s="70">
        <v>90</v>
      </c>
      <c r="J54" s="70"/>
      <c r="K54" s="69">
        <f t="shared" si="3"/>
        <v>0</v>
      </c>
      <c r="L54" s="69"/>
      <c r="M54" s="69"/>
      <c r="N54" s="69"/>
      <c r="O54" s="70" t="s">
        <v>22</v>
      </c>
      <c r="P54" s="70"/>
      <c r="Q54" s="70"/>
      <c r="R54" s="70"/>
      <c r="S54" s="55"/>
      <c r="T54" s="55"/>
      <c r="U54" s="55"/>
      <c r="V54" s="55"/>
    </row>
    <row r="55" spans="1:22" s="9" customFormat="1" ht="18.75" customHeight="1" thickBot="1">
      <c r="A55" s="72"/>
      <c r="B55" s="72"/>
      <c r="C55" s="69"/>
      <c r="D55" s="69"/>
      <c r="E55" s="69"/>
      <c r="F55" s="70">
        <v>0.0455</v>
      </c>
      <c r="G55" s="70"/>
      <c r="H55" s="70"/>
      <c r="I55" s="70">
        <v>90</v>
      </c>
      <c r="J55" s="70"/>
      <c r="K55" s="69">
        <f t="shared" si="3"/>
        <v>0</v>
      </c>
      <c r="L55" s="69"/>
      <c r="M55" s="69"/>
      <c r="N55" s="69"/>
      <c r="O55" s="70" t="s">
        <v>24</v>
      </c>
      <c r="P55" s="70"/>
      <c r="Q55" s="70"/>
      <c r="R55" s="70"/>
      <c r="S55" s="55"/>
      <c r="T55" s="55"/>
      <c r="U55" s="55"/>
      <c r="V55" s="55"/>
    </row>
    <row r="56" spans="1:29" ht="21.75" customHeight="1" thickBot="1">
      <c r="A56" s="72"/>
      <c r="B56" s="72"/>
      <c r="C56" s="175"/>
      <c r="D56" s="176" t="s">
        <v>55</v>
      </c>
      <c r="E56" s="177"/>
      <c r="F56" s="177"/>
      <c r="G56" s="177"/>
      <c r="H56" s="177"/>
      <c r="I56" s="177"/>
      <c r="J56" s="177"/>
      <c r="K56" s="172">
        <f>SUM(K50:N55)</f>
        <v>0</v>
      </c>
      <c r="L56" s="172"/>
      <c r="M56" s="172"/>
      <c r="N56" s="173"/>
      <c r="O56" s="62"/>
      <c r="P56" s="62"/>
      <c r="AC56"/>
    </row>
    <row r="57" spans="1:29" ht="21.75" customHeight="1">
      <c r="A57" s="52"/>
      <c r="B57" s="52"/>
      <c r="C57" s="61"/>
      <c r="D57" s="174"/>
      <c r="E57" s="174"/>
      <c r="F57" s="174"/>
      <c r="G57" s="174"/>
      <c r="H57" s="174"/>
      <c r="I57" s="174"/>
      <c r="J57" s="171"/>
      <c r="K57" s="171"/>
      <c r="L57" s="171"/>
      <c r="M57" s="171"/>
      <c r="N57" s="171"/>
      <c r="O57" s="28"/>
      <c r="P57" s="28"/>
      <c r="Q57" s="59"/>
      <c r="R57" s="59"/>
      <c r="S57" s="59"/>
      <c r="T57" s="59"/>
      <c r="U57" s="62"/>
      <c r="V57" s="62"/>
      <c r="AC57"/>
    </row>
    <row r="58" spans="1:25" s="4" customFormat="1" ht="49.5" customHeight="1" thickBot="1">
      <c r="A58" s="72"/>
      <c r="B58" s="72"/>
      <c r="C58" s="156" t="s">
        <v>99</v>
      </c>
      <c r="D58" s="156"/>
      <c r="E58" s="156"/>
      <c r="F58" s="156"/>
      <c r="G58" s="156"/>
      <c r="H58" s="156"/>
      <c r="I58" s="157" t="s">
        <v>14</v>
      </c>
      <c r="J58" s="157"/>
      <c r="K58" s="157"/>
      <c r="L58" s="157" t="s">
        <v>15</v>
      </c>
      <c r="M58" s="157"/>
      <c r="N58" s="157" t="s">
        <v>16</v>
      </c>
      <c r="O58" s="157"/>
      <c r="P58" s="156" t="s">
        <v>43</v>
      </c>
      <c r="Q58" s="156"/>
      <c r="R58" s="156"/>
      <c r="S58" s="156"/>
      <c r="T58" s="7"/>
      <c r="U58" s="14"/>
      <c r="V58" s="14"/>
      <c r="W58" s="45"/>
      <c r="X58" s="45"/>
      <c r="Y58" s="44"/>
    </row>
    <row r="59" spans="1:19" s="1" customFormat="1" ht="18.75" customHeight="1">
      <c r="A59" s="72"/>
      <c r="B59" s="72"/>
      <c r="C59" s="96" t="s">
        <v>84</v>
      </c>
      <c r="D59" s="96"/>
      <c r="E59" s="96"/>
      <c r="F59" s="96"/>
      <c r="G59" s="96"/>
      <c r="H59" s="96"/>
      <c r="I59" s="158" t="s">
        <v>101</v>
      </c>
      <c r="J59" s="158"/>
      <c r="K59" s="158"/>
      <c r="L59" s="158">
        <v>2</v>
      </c>
      <c r="M59" s="158"/>
      <c r="N59" s="158">
        <v>100</v>
      </c>
      <c r="O59" s="158"/>
      <c r="P59" s="155">
        <f>SUM(L59/2*2178)</f>
        <v>2178</v>
      </c>
      <c r="Q59" s="155"/>
      <c r="R59" s="155"/>
      <c r="S59" s="155"/>
    </row>
    <row r="60" spans="1:25" s="4" customFormat="1" ht="18" customHeight="1">
      <c r="A60" s="72"/>
      <c r="B60" s="72"/>
      <c r="C60" s="96" t="s">
        <v>84</v>
      </c>
      <c r="D60" s="96"/>
      <c r="E60" s="96"/>
      <c r="F60" s="96"/>
      <c r="G60" s="96"/>
      <c r="H60" s="96"/>
      <c r="I60" s="96" t="s">
        <v>101</v>
      </c>
      <c r="J60" s="96"/>
      <c r="K60" s="96"/>
      <c r="L60" s="96">
        <v>2</v>
      </c>
      <c r="M60" s="96"/>
      <c r="N60" s="96">
        <v>100</v>
      </c>
      <c r="O60" s="96"/>
      <c r="P60" s="96">
        <f>SUM(L60/2*2178)</f>
        <v>2178</v>
      </c>
      <c r="Q60" s="96"/>
      <c r="R60" s="96"/>
      <c r="S60" s="96"/>
      <c r="T60" s="14"/>
      <c r="U60" s="14"/>
      <c r="V60" s="14"/>
      <c r="W60" s="45"/>
      <c r="X60" s="45"/>
      <c r="Y60" s="44"/>
    </row>
    <row r="61" spans="1:20" s="1" customFormat="1" ht="18" customHeight="1">
      <c r="A61" s="72"/>
      <c r="B61" s="72"/>
      <c r="C61" s="96" t="s">
        <v>84</v>
      </c>
      <c r="D61" s="96"/>
      <c r="E61" s="96"/>
      <c r="F61" s="96"/>
      <c r="G61" s="96"/>
      <c r="H61" s="96"/>
      <c r="I61" s="96" t="s">
        <v>102</v>
      </c>
      <c r="J61" s="96"/>
      <c r="K61" s="96"/>
      <c r="L61" s="96">
        <v>2</v>
      </c>
      <c r="M61" s="96"/>
      <c r="N61" s="96">
        <v>75</v>
      </c>
      <c r="O61" s="96"/>
      <c r="P61" s="96">
        <f>SUM(L61/2*861)</f>
        <v>861</v>
      </c>
      <c r="Q61" s="96"/>
      <c r="R61" s="96"/>
      <c r="S61" s="96"/>
      <c r="T61" s="17"/>
    </row>
    <row r="62" spans="1:19" s="1" customFormat="1" ht="18.75" customHeight="1">
      <c r="A62" s="72"/>
      <c r="B62" s="72"/>
      <c r="C62" s="96" t="s">
        <v>84</v>
      </c>
      <c r="D62" s="96"/>
      <c r="E62" s="96"/>
      <c r="F62" s="96"/>
      <c r="G62" s="96"/>
      <c r="H62" s="96"/>
      <c r="I62" s="96" t="s">
        <v>100</v>
      </c>
      <c r="J62" s="96"/>
      <c r="K62" s="96"/>
      <c r="L62" s="96">
        <v>2</v>
      </c>
      <c r="M62" s="96"/>
      <c r="N62" s="96">
        <v>35</v>
      </c>
      <c r="O62" s="96"/>
      <c r="P62" s="96">
        <f>SUM(L62/2*89)</f>
        <v>89</v>
      </c>
      <c r="Q62" s="96"/>
      <c r="R62" s="96"/>
      <c r="S62" s="96"/>
    </row>
    <row r="63" spans="1:19" s="1" customFormat="1" ht="18.75" customHeight="1">
      <c r="A63" s="72"/>
      <c r="B63" s="72"/>
      <c r="C63" s="96" t="s">
        <v>84</v>
      </c>
      <c r="D63" s="96"/>
      <c r="E63" s="96"/>
      <c r="F63" s="96"/>
      <c r="G63" s="96"/>
      <c r="H63" s="96"/>
      <c r="I63" s="96" t="s">
        <v>100</v>
      </c>
      <c r="J63" s="96"/>
      <c r="K63" s="96"/>
      <c r="L63" s="96">
        <v>2</v>
      </c>
      <c r="M63" s="96"/>
      <c r="N63" s="96">
        <v>35</v>
      </c>
      <c r="O63" s="96"/>
      <c r="P63" s="96">
        <f>SUM(L63/2*89)</f>
        <v>89</v>
      </c>
      <c r="Q63" s="96"/>
      <c r="R63" s="96"/>
      <c r="S63" s="96"/>
    </row>
    <row r="64" spans="1:30" s="1" customFormat="1" ht="15" customHeight="1" hidden="1">
      <c r="A64" s="72"/>
      <c r="B64" s="72"/>
      <c r="C64" s="96" t="s">
        <v>58</v>
      </c>
      <c r="D64" s="96"/>
      <c r="E64" s="96"/>
      <c r="F64" s="96"/>
      <c r="G64" s="96"/>
      <c r="H64" s="96"/>
      <c r="I64" s="96" t="s">
        <v>17</v>
      </c>
      <c r="J64" s="96"/>
      <c r="K64" s="96"/>
      <c r="L64" s="96">
        <v>1</v>
      </c>
      <c r="M64" s="96"/>
      <c r="N64" s="96">
        <v>100</v>
      </c>
      <c r="O64" s="96"/>
      <c r="P64" s="96">
        <f>SUM(L64*1751)</f>
        <v>1751</v>
      </c>
      <c r="Q64" s="96"/>
      <c r="R64" s="96"/>
      <c r="S64" s="96"/>
      <c r="T64" s="2"/>
      <c r="AD64" s="2"/>
    </row>
    <row r="65" spans="1:30" s="1" customFormat="1" ht="15" customHeight="1" hidden="1">
      <c r="A65" s="72"/>
      <c r="B65" s="72"/>
      <c r="C65" s="96" t="s">
        <v>58</v>
      </c>
      <c r="D65" s="96"/>
      <c r="E65" s="96"/>
      <c r="F65" s="96"/>
      <c r="G65" s="96"/>
      <c r="H65" s="96"/>
      <c r="I65" s="96" t="s">
        <v>17</v>
      </c>
      <c r="J65" s="96"/>
      <c r="K65" s="96"/>
      <c r="L65" s="96">
        <v>1</v>
      </c>
      <c r="M65" s="96"/>
      <c r="N65" s="96">
        <v>100</v>
      </c>
      <c r="O65" s="96"/>
      <c r="P65" s="96">
        <f>SUM(L65*1076)</f>
        <v>1076</v>
      </c>
      <c r="Q65" s="96"/>
      <c r="R65" s="96"/>
      <c r="S65" s="96"/>
      <c r="T65" s="2"/>
      <c r="AD65" s="2"/>
    </row>
    <row r="66" spans="1:30" s="1" customFormat="1" ht="15" customHeight="1" hidden="1">
      <c r="A66" s="72"/>
      <c r="B66" s="72"/>
      <c r="C66" s="96" t="s">
        <v>58</v>
      </c>
      <c r="D66" s="96"/>
      <c r="E66" s="96"/>
      <c r="F66" s="96"/>
      <c r="G66" s="96"/>
      <c r="H66" s="96"/>
      <c r="I66" s="96" t="s">
        <v>71</v>
      </c>
      <c r="J66" s="96"/>
      <c r="K66" s="96"/>
      <c r="L66" s="96">
        <v>1</v>
      </c>
      <c r="M66" s="96"/>
      <c r="N66" s="96">
        <v>75</v>
      </c>
      <c r="O66" s="96"/>
      <c r="P66" s="96">
        <f>SUM(L66*653)</f>
        <v>653</v>
      </c>
      <c r="Q66" s="96"/>
      <c r="R66" s="96"/>
      <c r="S66" s="96"/>
      <c r="T66" s="2"/>
      <c r="AD66" s="2"/>
    </row>
    <row r="67" spans="1:30" s="1" customFormat="1" ht="15" customHeight="1" hidden="1">
      <c r="A67" s="72"/>
      <c r="B67" s="72"/>
      <c r="C67" s="96" t="s">
        <v>58</v>
      </c>
      <c r="D67" s="96"/>
      <c r="E67" s="96"/>
      <c r="F67" s="96"/>
      <c r="G67" s="96"/>
      <c r="H67" s="96"/>
      <c r="I67" s="96" t="s">
        <v>72</v>
      </c>
      <c r="J67" s="96"/>
      <c r="K67" s="96"/>
      <c r="L67" s="96">
        <v>1</v>
      </c>
      <c r="M67" s="96"/>
      <c r="N67" s="96">
        <v>50</v>
      </c>
      <c r="O67" s="96"/>
      <c r="P67" s="96">
        <v>249</v>
      </c>
      <c r="Q67" s="96"/>
      <c r="R67" s="96"/>
      <c r="S67" s="96"/>
      <c r="T67" s="2"/>
      <c r="AD67" s="2"/>
    </row>
    <row r="68" spans="1:30" s="1" customFormat="1" ht="15" customHeight="1" hidden="1">
      <c r="A68" s="72"/>
      <c r="B68" s="72"/>
      <c r="C68" s="96" t="s">
        <v>58</v>
      </c>
      <c r="D68" s="96"/>
      <c r="E68" s="96"/>
      <c r="F68" s="96"/>
      <c r="G68" s="96"/>
      <c r="H68" s="96"/>
      <c r="I68" s="96" t="s">
        <v>73</v>
      </c>
      <c r="J68" s="96"/>
      <c r="K68" s="96"/>
      <c r="L68" s="96">
        <v>1</v>
      </c>
      <c r="M68" s="96"/>
      <c r="N68" s="96">
        <v>20</v>
      </c>
      <c r="O68" s="96"/>
      <c r="P68" s="96">
        <v>70</v>
      </c>
      <c r="Q68" s="96"/>
      <c r="R68" s="96"/>
      <c r="S68" s="96"/>
      <c r="T68" s="2"/>
      <c r="AD68" s="2"/>
    </row>
    <row r="69" spans="1:30" s="1" customFormat="1" ht="15" customHeight="1" hidden="1">
      <c r="A69" s="72"/>
      <c r="B69" s="72"/>
      <c r="C69" s="96" t="s">
        <v>58</v>
      </c>
      <c r="D69" s="96"/>
      <c r="E69" s="96"/>
      <c r="F69" s="96"/>
      <c r="G69" s="96"/>
      <c r="H69" s="96"/>
      <c r="I69" s="96" t="s">
        <v>73</v>
      </c>
      <c r="J69" s="96"/>
      <c r="K69" s="96"/>
      <c r="L69" s="96">
        <v>1</v>
      </c>
      <c r="M69" s="96"/>
      <c r="N69" s="96">
        <v>25</v>
      </c>
      <c r="O69" s="96"/>
      <c r="P69" s="96">
        <v>65</v>
      </c>
      <c r="Q69" s="96"/>
      <c r="R69" s="96"/>
      <c r="S69" s="96"/>
      <c r="T69" s="2"/>
      <c r="AD69" s="2"/>
    </row>
    <row r="70" spans="1:30" s="1" customFormat="1" ht="15" customHeight="1" hidden="1">
      <c r="A70" s="72"/>
      <c r="B70" s="72"/>
      <c r="C70" s="96" t="s">
        <v>58</v>
      </c>
      <c r="D70" s="96"/>
      <c r="E70" s="96"/>
      <c r="F70" s="96"/>
      <c r="G70" s="96"/>
      <c r="H70" s="96"/>
      <c r="I70" s="96" t="s">
        <v>74</v>
      </c>
      <c r="J70" s="96"/>
      <c r="K70" s="96"/>
      <c r="L70" s="96">
        <v>1</v>
      </c>
      <c r="M70" s="96"/>
      <c r="N70" s="96">
        <v>35</v>
      </c>
      <c r="O70" s="96"/>
      <c r="P70" s="96">
        <v>130</v>
      </c>
      <c r="Q70" s="96"/>
      <c r="R70" s="96"/>
      <c r="S70" s="96"/>
      <c r="T70" s="2"/>
      <c r="AD70" s="2"/>
    </row>
    <row r="71" spans="1:30" s="1" customFormat="1" ht="15" customHeight="1" hidden="1">
      <c r="A71" s="72"/>
      <c r="B71" s="72"/>
      <c r="C71" s="96" t="s">
        <v>58</v>
      </c>
      <c r="D71" s="96"/>
      <c r="E71" s="96"/>
      <c r="F71" s="96"/>
      <c r="G71" s="96"/>
      <c r="H71" s="96"/>
      <c r="I71" s="96" t="s">
        <v>74</v>
      </c>
      <c r="J71" s="96"/>
      <c r="K71" s="96"/>
      <c r="L71" s="96">
        <v>1</v>
      </c>
      <c r="M71" s="96"/>
      <c r="N71" s="96">
        <v>50</v>
      </c>
      <c r="O71" s="96"/>
      <c r="P71" s="96">
        <v>127</v>
      </c>
      <c r="Q71" s="96"/>
      <c r="R71" s="96"/>
      <c r="S71" s="96"/>
      <c r="T71" s="2"/>
      <c r="AD71" s="2"/>
    </row>
    <row r="72" spans="1:30" s="1" customFormat="1" ht="15" customHeight="1" hidden="1">
      <c r="A72" s="72"/>
      <c r="B72" s="72"/>
      <c r="C72" s="96" t="s">
        <v>58</v>
      </c>
      <c r="D72" s="96"/>
      <c r="E72" s="96"/>
      <c r="F72" s="96"/>
      <c r="G72" s="96"/>
      <c r="H72" s="96"/>
      <c r="I72" s="96" t="s">
        <v>75</v>
      </c>
      <c r="J72" s="96"/>
      <c r="K72" s="96"/>
      <c r="L72" s="96">
        <v>1</v>
      </c>
      <c r="M72" s="96"/>
      <c r="N72" s="96">
        <v>50</v>
      </c>
      <c r="O72" s="96"/>
      <c r="P72" s="96">
        <v>272</v>
      </c>
      <c r="Q72" s="96"/>
      <c r="R72" s="96"/>
      <c r="S72" s="96"/>
      <c r="T72" s="2"/>
      <c r="AD72" s="2"/>
    </row>
    <row r="73" spans="1:30" s="1" customFormat="1" ht="15" customHeight="1" hidden="1">
      <c r="A73" s="72"/>
      <c r="B73" s="72"/>
      <c r="C73" s="96" t="s">
        <v>58</v>
      </c>
      <c r="D73" s="96"/>
      <c r="E73" s="96"/>
      <c r="F73" s="96"/>
      <c r="G73" s="96"/>
      <c r="H73" s="96"/>
      <c r="I73" s="96" t="s">
        <v>75</v>
      </c>
      <c r="J73" s="96"/>
      <c r="K73" s="96"/>
      <c r="L73" s="96">
        <v>1</v>
      </c>
      <c r="M73" s="96"/>
      <c r="N73" s="96">
        <v>75</v>
      </c>
      <c r="O73" s="96"/>
      <c r="P73" s="96">
        <v>175</v>
      </c>
      <c r="Q73" s="96"/>
      <c r="R73" s="96"/>
      <c r="S73" s="96"/>
      <c r="T73" s="2"/>
      <c r="AD73" s="2"/>
    </row>
    <row r="74" ht="15.75" hidden="1"/>
    <row r="75" ht="15.75"/>
    <row r="76" ht="15.75"/>
    <row r="77" ht="15.75"/>
    <row r="78" ht="15.75"/>
  </sheetData>
  <sheetProtection/>
  <mergeCells count="347">
    <mergeCell ref="K49:L49"/>
    <mergeCell ref="M49:N49"/>
    <mergeCell ref="O49:P49"/>
    <mergeCell ref="Q49:R49"/>
    <mergeCell ref="P60:S60"/>
    <mergeCell ref="N60:O60"/>
    <mergeCell ref="P63:S63"/>
    <mergeCell ref="P65:S65"/>
    <mergeCell ref="N65:O65"/>
    <mergeCell ref="P64:S64"/>
    <mergeCell ref="N64:O64"/>
    <mergeCell ref="N63:O63"/>
    <mergeCell ref="P61:S61"/>
    <mergeCell ref="N61:O61"/>
    <mergeCell ref="N69:O69"/>
    <mergeCell ref="P68:S68"/>
    <mergeCell ref="N68:O68"/>
    <mergeCell ref="P67:S67"/>
    <mergeCell ref="N67:O67"/>
    <mergeCell ref="P66:S66"/>
    <mergeCell ref="N66:O66"/>
    <mergeCell ref="F50:H50"/>
    <mergeCell ref="P73:S73"/>
    <mergeCell ref="N73:O73"/>
    <mergeCell ref="P72:S72"/>
    <mergeCell ref="N72:O72"/>
    <mergeCell ref="P71:S71"/>
    <mergeCell ref="N71:O71"/>
    <mergeCell ref="P70:S70"/>
    <mergeCell ref="N70:O70"/>
    <mergeCell ref="P69:S69"/>
    <mergeCell ref="W45:Y45"/>
    <mergeCell ref="A46:B46"/>
    <mergeCell ref="C46:M46"/>
    <mergeCell ref="T46:Y46"/>
    <mergeCell ref="C51:E51"/>
    <mergeCell ref="F51:H51"/>
    <mergeCell ref="I51:J51"/>
    <mergeCell ref="K51:N51"/>
    <mergeCell ref="O51:R51"/>
    <mergeCell ref="C50:E50"/>
    <mergeCell ref="Q44:S44"/>
    <mergeCell ref="T44:V44"/>
    <mergeCell ref="W44:Y44"/>
    <mergeCell ref="A45:B45"/>
    <mergeCell ref="C45:E45"/>
    <mergeCell ref="F45:I45"/>
    <mergeCell ref="J45:L45"/>
    <mergeCell ref="M45:P45"/>
    <mergeCell ref="Q45:S45"/>
    <mergeCell ref="T45:V45"/>
    <mergeCell ref="C43:E43"/>
    <mergeCell ref="F43:I43"/>
    <mergeCell ref="J43:L43"/>
    <mergeCell ref="M43:P43"/>
    <mergeCell ref="T43:V43"/>
    <mergeCell ref="A44:B44"/>
    <mergeCell ref="C44:E44"/>
    <mergeCell ref="F44:I44"/>
    <mergeCell ref="J44:L44"/>
    <mergeCell ref="M44:P44"/>
    <mergeCell ref="T41:V41"/>
    <mergeCell ref="W41:Y41"/>
    <mergeCell ref="C42:E42"/>
    <mergeCell ref="F42:I42"/>
    <mergeCell ref="J42:L42"/>
    <mergeCell ref="M42:P42"/>
    <mergeCell ref="T42:V42"/>
    <mergeCell ref="W42:Y42"/>
    <mergeCell ref="F41:H41"/>
    <mergeCell ref="M41:O41"/>
    <mergeCell ref="A1:B1"/>
    <mergeCell ref="C1:M2"/>
    <mergeCell ref="A2:B2"/>
    <mergeCell ref="A4:B4"/>
    <mergeCell ref="C4:G4"/>
    <mergeCell ref="H4:I4"/>
    <mergeCell ref="J4:K4"/>
    <mergeCell ref="L4:M4"/>
    <mergeCell ref="C5:G5"/>
    <mergeCell ref="H5:I5"/>
    <mergeCell ref="J5:K5"/>
    <mergeCell ref="L5:M5"/>
    <mergeCell ref="N5:O5"/>
    <mergeCell ref="P5:Q5"/>
    <mergeCell ref="L6:M6"/>
    <mergeCell ref="N6:O6"/>
    <mergeCell ref="P6:Q6"/>
    <mergeCell ref="P4:Q4"/>
    <mergeCell ref="R4:U4"/>
    <mergeCell ref="R5:U5"/>
    <mergeCell ref="R6:U6"/>
    <mergeCell ref="N4:O4"/>
    <mergeCell ref="C7:G7"/>
    <mergeCell ref="H7:I7"/>
    <mergeCell ref="J7:K7"/>
    <mergeCell ref="L7:M7"/>
    <mergeCell ref="N7:O7"/>
    <mergeCell ref="H10:I10"/>
    <mergeCell ref="J10:K10"/>
    <mergeCell ref="L10:M10"/>
    <mergeCell ref="R7:U7"/>
    <mergeCell ref="C6:G6"/>
    <mergeCell ref="H6:I6"/>
    <mergeCell ref="C8:G8"/>
    <mergeCell ref="H8:I8"/>
    <mergeCell ref="J8:K8"/>
    <mergeCell ref="L8:M8"/>
    <mergeCell ref="N8:O8"/>
    <mergeCell ref="P7:Q7"/>
    <mergeCell ref="J6:K6"/>
    <mergeCell ref="P8:Q8"/>
    <mergeCell ref="R8:U8"/>
    <mergeCell ref="C9:G9"/>
    <mergeCell ref="H9:I9"/>
    <mergeCell ref="J9:K9"/>
    <mergeCell ref="L9:M9"/>
    <mergeCell ref="N9:O9"/>
    <mergeCell ref="P9:Q9"/>
    <mergeCell ref="R9:U9"/>
    <mergeCell ref="R10:U10"/>
    <mergeCell ref="C11:G11"/>
    <mergeCell ref="H11:I11"/>
    <mergeCell ref="J11:K11"/>
    <mergeCell ref="L11:M11"/>
    <mergeCell ref="N11:O11"/>
    <mergeCell ref="P11:Q11"/>
    <mergeCell ref="R11:U11"/>
    <mergeCell ref="C10:G10"/>
    <mergeCell ref="J12:K12"/>
    <mergeCell ref="L12:M12"/>
    <mergeCell ref="N12:O12"/>
    <mergeCell ref="P12:Q12"/>
    <mergeCell ref="N10:O10"/>
    <mergeCell ref="P10:Q10"/>
    <mergeCell ref="R12:U12"/>
    <mergeCell ref="M13:Q13"/>
    <mergeCell ref="R13:U13"/>
    <mergeCell ref="V13:W13"/>
    <mergeCell ref="C15:G15"/>
    <mergeCell ref="H15:I15"/>
    <mergeCell ref="J15:K15"/>
    <mergeCell ref="L15:N15"/>
    <mergeCell ref="C12:G12"/>
    <mergeCell ref="H12:I12"/>
    <mergeCell ref="C16:G16"/>
    <mergeCell ref="H16:I16"/>
    <mergeCell ref="J16:K16"/>
    <mergeCell ref="L16:N16"/>
    <mergeCell ref="C17:G17"/>
    <mergeCell ref="H17:I17"/>
    <mergeCell ref="J17:K17"/>
    <mergeCell ref="L17:N17"/>
    <mergeCell ref="H18:I18"/>
    <mergeCell ref="J18:K18"/>
    <mergeCell ref="L18:N18"/>
    <mergeCell ref="C19:G19"/>
    <mergeCell ref="H19:I19"/>
    <mergeCell ref="J19:K19"/>
    <mergeCell ref="L19:N19"/>
    <mergeCell ref="C18:G18"/>
    <mergeCell ref="C20:G20"/>
    <mergeCell ref="H20:I20"/>
    <mergeCell ref="J20:K20"/>
    <mergeCell ref="L20:N20"/>
    <mergeCell ref="C21:G21"/>
    <mergeCell ref="H21:I21"/>
    <mergeCell ref="J21:K21"/>
    <mergeCell ref="L21:N21"/>
    <mergeCell ref="C22:G22"/>
    <mergeCell ref="H22:I22"/>
    <mergeCell ref="J22:K22"/>
    <mergeCell ref="L22:N22"/>
    <mergeCell ref="C23:G23"/>
    <mergeCell ref="H23:I23"/>
    <mergeCell ref="J23:K23"/>
    <mergeCell ref="L23:N23"/>
    <mergeCell ref="C24:G24"/>
    <mergeCell ref="H24:I24"/>
    <mergeCell ref="J24:K24"/>
    <mergeCell ref="L24:N24"/>
    <mergeCell ref="G25:K25"/>
    <mergeCell ref="L25:N25"/>
    <mergeCell ref="O25:P25"/>
    <mergeCell ref="C27:G27"/>
    <mergeCell ref="H27:I27"/>
    <mergeCell ref="J27:K27"/>
    <mergeCell ref="L27:N27"/>
    <mergeCell ref="C28:G28"/>
    <mergeCell ref="H28:I28"/>
    <mergeCell ref="J28:K28"/>
    <mergeCell ref="L28:N28"/>
    <mergeCell ref="C29:G29"/>
    <mergeCell ref="H29:I29"/>
    <mergeCell ref="J29:K29"/>
    <mergeCell ref="L29:N29"/>
    <mergeCell ref="C30:G30"/>
    <mergeCell ref="H30:I30"/>
    <mergeCell ref="J30:K30"/>
    <mergeCell ref="L30:N30"/>
    <mergeCell ref="C31:G31"/>
    <mergeCell ref="H31:I31"/>
    <mergeCell ref="J31:K31"/>
    <mergeCell ref="L31:N31"/>
    <mergeCell ref="C32:G32"/>
    <mergeCell ref="H32:I32"/>
    <mergeCell ref="J32:K32"/>
    <mergeCell ref="L32:N32"/>
    <mergeCell ref="C33:G33"/>
    <mergeCell ref="H33:I33"/>
    <mergeCell ref="J33:K33"/>
    <mergeCell ref="L33:N33"/>
    <mergeCell ref="C34:G34"/>
    <mergeCell ref="H34:I34"/>
    <mergeCell ref="J34:K34"/>
    <mergeCell ref="L34:N34"/>
    <mergeCell ref="C35:G35"/>
    <mergeCell ref="H35:I35"/>
    <mergeCell ref="J35:K35"/>
    <mergeCell ref="L35:N35"/>
    <mergeCell ref="C36:G36"/>
    <mergeCell ref="H36:I36"/>
    <mergeCell ref="J36:K36"/>
    <mergeCell ref="L36:N36"/>
    <mergeCell ref="C37:G37"/>
    <mergeCell ref="L37:N37"/>
    <mergeCell ref="O37:P37"/>
    <mergeCell ref="L38:N38"/>
    <mergeCell ref="O38:P38"/>
    <mergeCell ref="G39:K39"/>
    <mergeCell ref="L39:N39"/>
    <mergeCell ref="O39:P39"/>
    <mergeCell ref="A41:B41"/>
    <mergeCell ref="C41:E41"/>
    <mergeCell ref="J41:L41"/>
    <mergeCell ref="Q41:S41"/>
    <mergeCell ref="A42:B42"/>
    <mergeCell ref="Q42:S42"/>
    <mergeCell ref="W43:Y43"/>
    <mergeCell ref="A48:B48"/>
    <mergeCell ref="D48:P48"/>
    <mergeCell ref="C49:E49"/>
    <mergeCell ref="F49:H49"/>
    <mergeCell ref="I49:J49"/>
    <mergeCell ref="Q43:S43"/>
    <mergeCell ref="A43:B43"/>
    <mergeCell ref="I50:J50"/>
    <mergeCell ref="K50:N50"/>
    <mergeCell ref="O50:R50"/>
    <mergeCell ref="A52:B52"/>
    <mergeCell ref="C52:E52"/>
    <mergeCell ref="F52:H52"/>
    <mergeCell ref="I52:J52"/>
    <mergeCell ref="K52:N52"/>
    <mergeCell ref="O52:R52"/>
    <mergeCell ref="A50:B50"/>
    <mergeCell ref="A53:B53"/>
    <mergeCell ref="C53:E53"/>
    <mergeCell ref="F53:H53"/>
    <mergeCell ref="I53:J53"/>
    <mergeCell ref="K53:N53"/>
    <mergeCell ref="O54:R54"/>
    <mergeCell ref="O53:R53"/>
    <mergeCell ref="O55:R55"/>
    <mergeCell ref="A54:B54"/>
    <mergeCell ref="C54:E54"/>
    <mergeCell ref="F54:H54"/>
    <mergeCell ref="I54:J54"/>
    <mergeCell ref="K54:N54"/>
    <mergeCell ref="A56:B56"/>
    <mergeCell ref="D56:J56"/>
    <mergeCell ref="K56:N56"/>
    <mergeCell ref="A55:B55"/>
    <mergeCell ref="C55:E55"/>
    <mergeCell ref="F55:H55"/>
    <mergeCell ref="I55:J55"/>
    <mergeCell ref="K55:N55"/>
    <mergeCell ref="P58:S58"/>
    <mergeCell ref="A59:B59"/>
    <mergeCell ref="C59:H59"/>
    <mergeCell ref="I59:K59"/>
    <mergeCell ref="L59:M59"/>
    <mergeCell ref="N59:O59"/>
    <mergeCell ref="P59:S59"/>
    <mergeCell ref="N58:O58"/>
    <mergeCell ref="A58:B58"/>
    <mergeCell ref="C58:H58"/>
    <mergeCell ref="N62:O62"/>
    <mergeCell ref="P62:S62"/>
    <mergeCell ref="A60:B60"/>
    <mergeCell ref="C60:H60"/>
    <mergeCell ref="I60:K60"/>
    <mergeCell ref="L60:M60"/>
    <mergeCell ref="A61:B61"/>
    <mergeCell ref="C61:H61"/>
    <mergeCell ref="I61:K61"/>
    <mergeCell ref="L61:M61"/>
    <mergeCell ref="I58:K58"/>
    <mergeCell ref="L58:M58"/>
    <mergeCell ref="A63:B63"/>
    <mergeCell ref="C63:H63"/>
    <mergeCell ref="I63:K63"/>
    <mergeCell ref="L63:M63"/>
    <mergeCell ref="A62:B62"/>
    <mergeCell ref="C62:H62"/>
    <mergeCell ref="I62:K62"/>
    <mergeCell ref="L62:M62"/>
    <mergeCell ref="A64:B64"/>
    <mergeCell ref="C64:H64"/>
    <mergeCell ref="I64:K64"/>
    <mergeCell ref="L64:M64"/>
    <mergeCell ref="A65:B65"/>
    <mergeCell ref="C65:H65"/>
    <mergeCell ref="I65:K65"/>
    <mergeCell ref="L65:M65"/>
    <mergeCell ref="A66:B66"/>
    <mergeCell ref="C66:H66"/>
    <mergeCell ref="I66:K66"/>
    <mergeCell ref="L66:M66"/>
    <mergeCell ref="A67:B67"/>
    <mergeCell ref="C67:H67"/>
    <mergeCell ref="I67:K67"/>
    <mergeCell ref="L67:M67"/>
    <mergeCell ref="A68:B68"/>
    <mergeCell ref="C68:H68"/>
    <mergeCell ref="I68:K68"/>
    <mergeCell ref="L68:M68"/>
    <mergeCell ref="A69:B69"/>
    <mergeCell ref="C69:H69"/>
    <mergeCell ref="I69:K69"/>
    <mergeCell ref="L69:M69"/>
    <mergeCell ref="A70:B70"/>
    <mergeCell ref="C70:H70"/>
    <mergeCell ref="I70:K70"/>
    <mergeCell ref="L70:M70"/>
    <mergeCell ref="A71:B71"/>
    <mergeCell ref="C71:H71"/>
    <mergeCell ref="I71:K71"/>
    <mergeCell ref="L71:M71"/>
    <mergeCell ref="A72:B72"/>
    <mergeCell ref="C72:H72"/>
    <mergeCell ref="I72:K72"/>
    <mergeCell ref="L72:M72"/>
    <mergeCell ref="A73:B73"/>
    <mergeCell ref="C73:H73"/>
    <mergeCell ref="I73:K73"/>
    <mergeCell ref="L73:M73"/>
  </mergeCells>
  <printOptions/>
  <pageMargins left="0.7" right="0.7" top="0.75" bottom="0.75" header="0.3" footer="0.3"/>
  <pageSetup horizontalDpi="600" verticalDpi="600" orientation="portrait" scale="80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3"/>
  <sheetViews>
    <sheetView tabSelected="1" view="pageBreakPreview" zoomScale="85" zoomScaleSheetLayoutView="85" zoomScalePageLayoutView="0" workbookViewId="0" topLeftCell="A1">
      <selection activeCell="T9" sqref="T9:Y9"/>
    </sheetView>
  </sheetViews>
  <sheetFormatPr defaultColWidth="9.00390625" defaultRowHeight="15.75"/>
  <cols>
    <col min="1" max="8" width="3.875" style="0" customWidth="1"/>
    <col min="9" max="10" width="4.25390625" style="0" customWidth="1"/>
    <col min="11" max="11" width="3.875" style="0" customWidth="1"/>
    <col min="12" max="13" width="3.50390625" style="0" customWidth="1"/>
    <col min="14" max="28" width="3.875" style="0" customWidth="1"/>
    <col min="29" max="29" width="8.625" style="0" customWidth="1"/>
    <col min="30" max="30" width="6.25390625" style="0" customWidth="1"/>
    <col min="31" max="31" width="3.875" style="0" hidden="1" customWidth="1"/>
    <col min="32" max="45" width="3.875" style="0" customWidth="1"/>
  </cols>
  <sheetData>
    <row r="1" spans="3:24" ht="27.75" customHeight="1">
      <c r="C1" s="125" t="s">
        <v>104</v>
      </c>
      <c r="D1" s="125"/>
      <c r="E1" s="125"/>
      <c r="F1" s="125"/>
      <c r="G1" s="125"/>
      <c r="H1" s="125"/>
      <c r="I1" s="125"/>
      <c r="J1" s="125"/>
      <c r="K1" s="125"/>
      <c r="L1" s="125"/>
      <c r="M1" s="125"/>
      <c r="P1" s="12"/>
      <c r="Q1" s="12"/>
      <c r="R1" s="12"/>
      <c r="S1" s="12"/>
      <c r="T1" s="12"/>
      <c r="U1" s="12"/>
      <c r="V1" s="12"/>
      <c r="W1" s="12"/>
      <c r="X1" s="12"/>
    </row>
    <row r="2" spans="3:24" ht="54" customHeight="1"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P2" s="12"/>
      <c r="Q2" s="12"/>
      <c r="R2" s="12"/>
      <c r="S2" s="12"/>
      <c r="T2" s="12"/>
      <c r="U2" s="12"/>
      <c r="V2" s="12"/>
      <c r="W2" s="12"/>
      <c r="X2" s="12"/>
    </row>
    <row r="3" spans="1:13" s="10" customFormat="1" ht="20.25" customHeight="1">
      <c r="A3" s="12"/>
      <c r="B3" s="12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</row>
    <row r="4" spans="1:25" s="7" customFormat="1" ht="90" customHeight="1" thickBot="1">
      <c r="A4" s="178" t="s">
        <v>38</v>
      </c>
      <c r="B4" s="178"/>
      <c r="C4" s="179" t="s">
        <v>89</v>
      </c>
      <c r="D4" s="179"/>
      <c r="E4" s="179"/>
      <c r="F4" s="179" t="s">
        <v>90</v>
      </c>
      <c r="G4" s="179"/>
      <c r="H4" s="179"/>
      <c r="I4" s="180"/>
      <c r="J4" s="179" t="s">
        <v>87</v>
      </c>
      <c r="K4" s="179"/>
      <c r="L4" s="179"/>
      <c r="M4" s="181" t="s">
        <v>95</v>
      </c>
      <c r="N4" s="181"/>
      <c r="O4" s="181"/>
      <c r="P4" s="180"/>
      <c r="Q4" s="179" t="s">
        <v>88</v>
      </c>
      <c r="R4" s="179"/>
      <c r="S4" s="179"/>
      <c r="T4" s="179" t="s">
        <v>91</v>
      </c>
      <c r="U4" s="179"/>
      <c r="V4" s="179"/>
      <c r="W4" s="181" t="s">
        <v>85</v>
      </c>
      <c r="X4" s="181"/>
      <c r="Y4" s="181"/>
    </row>
    <row r="5" spans="1:25" s="7" customFormat="1" ht="20.25" customHeight="1">
      <c r="A5" s="72"/>
      <c r="B5" s="72"/>
      <c r="C5" s="70" t="s">
        <v>92</v>
      </c>
      <c r="D5" s="70"/>
      <c r="E5" s="70"/>
      <c r="F5" s="70" t="s">
        <v>1</v>
      </c>
      <c r="G5" s="70"/>
      <c r="H5" s="70"/>
      <c r="I5" s="70"/>
      <c r="J5" s="98">
        <v>20</v>
      </c>
      <c r="K5" s="98"/>
      <c r="L5" s="98"/>
      <c r="M5" s="70">
        <v>20</v>
      </c>
      <c r="N5" s="70"/>
      <c r="O5" s="70"/>
      <c r="P5" s="70"/>
      <c r="Q5" s="98">
        <v>21</v>
      </c>
      <c r="R5" s="98"/>
      <c r="S5" s="98"/>
      <c r="T5" s="70"/>
      <c r="U5" s="70"/>
      <c r="V5" s="70"/>
      <c r="W5" s="69">
        <f>SUM(T5/1.05)</f>
        <v>0</v>
      </c>
      <c r="X5" s="69"/>
      <c r="Y5" s="69"/>
    </row>
    <row r="6" spans="1:25" s="7" customFormat="1" ht="20.25" customHeight="1">
      <c r="A6" s="72"/>
      <c r="B6" s="72"/>
      <c r="C6" s="70" t="s">
        <v>9</v>
      </c>
      <c r="D6" s="70"/>
      <c r="E6" s="70"/>
      <c r="F6" s="70" t="s">
        <v>1</v>
      </c>
      <c r="G6" s="70"/>
      <c r="H6" s="70"/>
      <c r="I6" s="70"/>
      <c r="J6" s="69">
        <v>46</v>
      </c>
      <c r="K6" s="69"/>
      <c r="L6" s="69"/>
      <c r="M6" s="70">
        <v>23</v>
      </c>
      <c r="N6" s="70"/>
      <c r="O6" s="70"/>
      <c r="P6" s="70"/>
      <c r="Q6" s="69">
        <v>36</v>
      </c>
      <c r="R6" s="69"/>
      <c r="S6" s="69"/>
      <c r="T6" s="70"/>
      <c r="U6" s="70"/>
      <c r="V6" s="70"/>
      <c r="W6" s="69">
        <f>SUM(T6/0.8)</f>
        <v>0</v>
      </c>
      <c r="X6" s="69"/>
      <c r="Y6" s="69"/>
    </row>
    <row r="7" spans="1:25" s="7" customFormat="1" ht="20.25" customHeight="1">
      <c r="A7" s="72"/>
      <c r="B7" s="72"/>
      <c r="C7" s="70" t="s">
        <v>2</v>
      </c>
      <c r="D7" s="70"/>
      <c r="E7" s="70"/>
      <c r="F7" s="70" t="s">
        <v>1</v>
      </c>
      <c r="G7" s="70"/>
      <c r="H7" s="70"/>
      <c r="I7" s="70"/>
      <c r="J7" s="69">
        <v>100</v>
      </c>
      <c r="K7" s="69"/>
      <c r="L7" s="69"/>
      <c r="M7" s="70">
        <v>50</v>
      </c>
      <c r="N7" s="70"/>
      <c r="O7" s="70"/>
      <c r="P7" s="70"/>
      <c r="Q7" s="69">
        <v>180</v>
      </c>
      <c r="R7" s="69"/>
      <c r="S7" s="69"/>
      <c r="T7" s="70"/>
      <c r="U7" s="70"/>
      <c r="V7" s="70"/>
      <c r="W7" s="69">
        <f>SUM(T7/1.8)</f>
        <v>0</v>
      </c>
      <c r="X7" s="69"/>
      <c r="Y7" s="69"/>
    </row>
    <row r="8" spans="1:28" s="7" customFormat="1" ht="20.25" customHeight="1" thickBot="1">
      <c r="A8" s="72"/>
      <c r="B8" s="72"/>
      <c r="C8" s="71" t="s">
        <v>64</v>
      </c>
      <c r="D8" s="71"/>
      <c r="E8" s="71"/>
      <c r="F8" s="71" t="s">
        <v>1</v>
      </c>
      <c r="G8" s="71"/>
      <c r="H8" s="71"/>
      <c r="I8" s="71"/>
      <c r="J8" s="99">
        <v>300</v>
      </c>
      <c r="K8" s="99"/>
      <c r="L8" s="99"/>
      <c r="M8" s="71">
        <v>147</v>
      </c>
      <c r="N8" s="71"/>
      <c r="O8" s="71"/>
      <c r="P8" s="71"/>
      <c r="Q8" s="99">
        <v>700</v>
      </c>
      <c r="R8" s="99"/>
      <c r="S8" s="99"/>
      <c r="T8" s="71"/>
      <c r="U8" s="71"/>
      <c r="V8" s="71"/>
      <c r="W8" s="69">
        <f>SUM(T8/2.4)</f>
        <v>0</v>
      </c>
      <c r="X8" s="69"/>
      <c r="Y8" s="69"/>
      <c r="Z8" s="63"/>
      <c r="AA8" s="63"/>
      <c r="AB8" s="63"/>
    </row>
    <row r="9" spans="1:28" s="7" customFormat="1" ht="18.75" customHeight="1" thickBot="1">
      <c r="A9" s="72"/>
      <c r="B9" s="72"/>
      <c r="C9" s="191" t="s">
        <v>94</v>
      </c>
      <c r="D9" s="192"/>
      <c r="E9" s="192"/>
      <c r="F9" s="192"/>
      <c r="G9" s="192"/>
      <c r="H9" s="192"/>
      <c r="I9" s="192"/>
      <c r="J9" s="192"/>
      <c r="K9" s="192"/>
      <c r="L9" s="192"/>
      <c r="M9" s="193"/>
      <c r="N9" s="64"/>
      <c r="O9" s="64"/>
      <c r="P9" s="64"/>
      <c r="Q9" s="60"/>
      <c r="R9" s="60"/>
      <c r="S9" s="60"/>
      <c r="T9" s="194" t="s">
        <v>93</v>
      </c>
      <c r="U9" s="195"/>
      <c r="V9" s="195"/>
      <c r="W9" s="195"/>
      <c r="X9" s="195"/>
      <c r="Y9" s="196"/>
      <c r="Z9" s="63"/>
      <c r="AA9" s="63"/>
      <c r="AB9" s="63"/>
    </row>
    <row r="10" spans="1:25" ht="27" customHeight="1" thickBot="1">
      <c r="A10" s="19"/>
      <c r="B10" s="19"/>
      <c r="C10" s="20"/>
      <c r="D10" s="20"/>
      <c r="E10" s="20"/>
      <c r="F10" s="20"/>
      <c r="G10" s="20"/>
      <c r="H10" s="20"/>
      <c r="I10" s="20"/>
      <c r="J10" s="23"/>
      <c r="K10" s="23"/>
      <c r="L10" s="23"/>
      <c r="M10" s="23"/>
      <c r="N10" s="23"/>
      <c r="O10" s="23"/>
      <c r="P10" s="23"/>
      <c r="Q10" s="20"/>
      <c r="R10" s="20"/>
      <c r="S10" s="20"/>
      <c r="T10" s="20"/>
      <c r="U10" s="11"/>
      <c r="V10" s="11"/>
      <c r="W10" s="3"/>
      <c r="X10" s="3"/>
      <c r="Y10" s="3"/>
    </row>
    <row r="11" spans="1:31" s="24" customFormat="1" ht="58.5" customHeight="1">
      <c r="A11" s="178" t="s">
        <v>39</v>
      </c>
      <c r="B11" s="178"/>
      <c r="C11" s="182" t="s">
        <v>65</v>
      </c>
      <c r="D11" s="183"/>
      <c r="E11" s="182" t="s">
        <v>0</v>
      </c>
      <c r="F11" s="183"/>
      <c r="G11" s="182"/>
      <c r="H11" s="183"/>
      <c r="I11" s="184"/>
      <c r="J11" s="185" t="s">
        <v>66</v>
      </c>
      <c r="K11" s="186"/>
      <c r="L11" s="185" t="s">
        <v>67</v>
      </c>
      <c r="M11" s="186"/>
      <c r="N11" s="185" t="s">
        <v>68</v>
      </c>
      <c r="O11" s="186"/>
      <c r="P11" s="185" t="s">
        <v>6</v>
      </c>
      <c r="Q11" s="186"/>
      <c r="R11" s="185" t="s">
        <v>7</v>
      </c>
      <c r="S11" s="186"/>
      <c r="T11" s="185" t="s">
        <v>69</v>
      </c>
      <c r="U11" s="186"/>
      <c r="V11" s="184"/>
      <c r="W11" s="185" t="s">
        <v>5</v>
      </c>
      <c r="X11" s="186"/>
      <c r="Y11" s="184"/>
      <c r="Z11" s="185" t="s">
        <v>3</v>
      </c>
      <c r="AA11" s="186"/>
      <c r="AB11" s="185" t="s">
        <v>4</v>
      </c>
      <c r="AC11" s="186"/>
      <c r="AD11" s="182" t="s">
        <v>8</v>
      </c>
      <c r="AE11" s="183"/>
    </row>
    <row r="12" spans="2:30" s="1" customFormat="1" ht="15.75">
      <c r="B12" s="25"/>
      <c r="C12" s="102">
        <v>1</v>
      </c>
      <c r="D12" s="101"/>
      <c r="E12" s="100"/>
      <c r="F12" s="106"/>
      <c r="G12" s="106"/>
      <c r="H12" s="106"/>
      <c r="I12" s="101"/>
      <c r="J12" s="100"/>
      <c r="K12" s="101"/>
      <c r="L12" s="108">
        <v>0.67</v>
      </c>
      <c r="M12" s="109"/>
      <c r="N12" s="100">
        <v>15</v>
      </c>
      <c r="O12" s="101"/>
      <c r="P12" s="103">
        <f aca="true" t="shared" si="0" ref="P12:P18">SUM(J12*L12/N12)</f>
        <v>0</v>
      </c>
      <c r="Q12" s="104"/>
      <c r="R12" s="100">
        <v>4</v>
      </c>
      <c r="S12" s="101"/>
      <c r="T12" s="103">
        <f>SUM(P12*R12)</f>
        <v>0</v>
      </c>
      <c r="U12" s="107"/>
      <c r="V12" s="104"/>
      <c r="W12" s="100">
        <v>0.0455</v>
      </c>
      <c r="X12" s="106"/>
      <c r="Y12" s="101"/>
      <c r="Z12" s="100">
        <v>90</v>
      </c>
      <c r="AA12" s="101"/>
      <c r="AB12" s="103">
        <f>SUM(T12*W12*Z12)</f>
        <v>0</v>
      </c>
      <c r="AC12" s="104"/>
      <c r="AD12" s="26"/>
    </row>
    <row r="13" spans="2:30" s="1" customFormat="1" ht="15.75">
      <c r="B13" s="25"/>
      <c r="C13" s="102">
        <v>2</v>
      </c>
      <c r="D13" s="101"/>
      <c r="E13" s="100"/>
      <c r="F13" s="106"/>
      <c r="G13" s="106"/>
      <c r="H13" s="106"/>
      <c r="I13" s="101"/>
      <c r="J13" s="100"/>
      <c r="K13" s="101"/>
      <c r="L13" s="108">
        <v>0.67</v>
      </c>
      <c r="M13" s="109"/>
      <c r="N13" s="100">
        <v>15</v>
      </c>
      <c r="O13" s="101"/>
      <c r="P13" s="103">
        <f t="shared" si="0"/>
        <v>0</v>
      </c>
      <c r="Q13" s="104"/>
      <c r="R13" s="100">
        <v>4</v>
      </c>
      <c r="S13" s="101"/>
      <c r="T13" s="103">
        <f aca="true" t="shared" si="1" ref="T13:T18">SUM(P13*R13)</f>
        <v>0</v>
      </c>
      <c r="U13" s="107"/>
      <c r="V13" s="104"/>
      <c r="W13" s="100">
        <v>0.0455</v>
      </c>
      <c r="X13" s="106"/>
      <c r="Y13" s="101"/>
      <c r="Z13" s="100">
        <v>90</v>
      </c>
      <c r="AA13" s="101"/>
      <c r="AB13" s="103">
        <f aca="true" t="shared" si="2" ref="AB13:AB18">SUM(T13*W13*Z13)</f>
        <v>0</v>
      </c>
      <c r="AC13" s="104"/>
      <c r="AD13" s="26"/>
    </row>
    <row r="14" spans="2:30" s="1" customFormat="1" ht="15.75">
      <c r="B14" s="25"/>
      <c r="C14" s="102">
        <v>3</v>
      </c>
      <c r="D14" s="101"/>
      <c r="E14" s="100"/>
      <c r="F14" s="106"/>
      <c r="G14" s="106"/>
      <c r="H14" s="106"/>
      <c r="I14" s="101"/>
      <c r="J14" s="100"/>
      <c r="K14" s="101"/>
      <c r="L14" s="108">
        <v>0.67</v>
      </c>
      <c r="M14" s="109"/>
      <c r="N14" s="100">
        <v>15</v>
      </c>
      <c r="O14" s="101"/>
      <c r="P14" s="103">
        <f t="shared" si="0"/>
        <v>0</v>
      </c>
      <c r="Q14" s="104"/>
      <c r="R14" s="100">
        <v>4</v>
      </c>
      <c r="S14" s="101"/>
      <c r="T14" s="103">
        <f t="shared" si="1"/>
        <v>0</v>
      </c>
      <c r="U14" s="107"/>
      <c r="V14" s="104"/>
      <c r="W14" s="100">
        <v>0.0455</v>
      </c>
      <c r="X14" s="106"/>
      <c r="Y14" s="101"/>
      <c r="Z14" s="100">
        <v>90</v>
      </c>
      <c r="AA14" s="101"/>
      <c r="AB14" s="103">
        <f t="shared" si="2"/>
        <v>0</v>
      </c>
      <c r="AC14" s="104"/>
      <c r="AD14" s="26"/>
    </row>
    <row r="15" spans="2:30" s="1" customFormat="1" ht="15.75">
      <c r="B15" s="25"/>
      <c r="C15" s="102">
        <v>4</v>
      </c>
      <c r="D15" s="101"/>
      <c r="E15" s="100"/>
      <c r="F15" s="106"/>
      <c r="G15" s="106"/>
      <c r="H15" s="106"/>
      <c r="I15" s="101"/>
      <c r="J15" s="100"/>
      <c r="K15" s="101"/>
      <c r="L15" s="108">
        <v>0.67</v>
      </c>
      <c r="M15" s="109"/>
      <c r="N15" s="100">
        <v>15</v>
      </c>
      <c r="O15" s="101"/>
      <c r="P15" s="103">
        <f t="shared" si="0"/>
        <v>0</v>
      </c>
      <c r="Q15" s="104"/>
      <c r="R15" s="100">
        <v>4</v>
      </c>
      <c r="S15" s="101"/>
      <c r="T15" s="103">
        <f t="shared" si="1"/>
        <v>0</v>
      </c>
      <c r="U15" s="107"/>
      <c r="V15" s="104"/>
      <c r="W15" s="100">
        <v>0.0455</v>
      </c>
      <c r="X15" s="106"/>
      <c r="Y15" s="101"/>
      <c r="Z15" s="100">
        <v>90</v>
      </c>
      <c r="AA15" s="101"/>
      <c r="AB15" s="103">
        <f t="shared" si="2"/>
        <v>0</v>
      </c>
      <c r="AC15" s="104"/>
      <c r="AD15" s="26"/>
    </row>
    <row r="16" spans="2:30" s="1" customFormat="1" ht="15.75">
      <c r="B16" s="25"/>
      <c r="C16" s="102">
        <v>5</v>
      </c>
      <c r="D16" s="101"/>
      <c r="E16" s="100"/>
      <c r="F16" s="106"/>
      <c r="G16" s="106"/>
      <c r="H16" s="106"/>
      <c r="I16" s="101"/>
      <c r="J16" s="100"/>
      <c r="K16" s="101"/>
      <c r="L16" s="108">
        <v>0.67</v>
      </c>
      <c r="M16" s="109"/>
      <c r="N16" s="100">
        <v>15</v>
      </c>
      <c r="O16" s="101"/>
      <c r="P16" s="103">
        <f t="shared" si="0"/>
        <v>0</v>
      </c>
      <c r="Q16" s="104"/>
      <c r="R16" s="100">
        <v>4</v>
      </c>
      <c r="S16" s="101"/>
      <c r="T16" s="103">
        <f t="shared" si="1"/>
        <v>0</v>
      </c>
      <c r="U16" s="107"/>
      <c r="V16" s="104"/>
      <c r="W16" s="100">
        <v>0.0455</v>
      </c>
      <c r="X16" s="106"/>
      <c r="Y16" s="101"/>
      <c r="Z16" s="100">
        <v>90</v>
      </c>
      <c r="AA16" s="101"/>
      <c r="AB16" s="103">
        <f t="shared" si="2"/>
        <v>0</v>
      </c>
      <c r="AC16" s="104"/>
      <c r="AD16" s="26"/>
    </row>
    <row r="17" spans="2:30" s="1" customFormat="1" ht="15.75">
      <c r="B17" s="25"/>
      <c r="C17" s="102">
        <v>6</v>
      </c>
      <c r="D17" s="101"/>
      <c r="E17" s="100"/>
      <c r="F17" s="106"/>
      <c r="G17" s="106"/>
      <c r="H17" s="106"/>
      <c r="I17" s="101"/>
      <c r="J17" s="100"/>
      <c r="K17" s="101"/>
      <c r="L17" s="108">
        <v>0.67</v>
      </c>
      <c r="M17" s="109"/>
      <c r="N17" s="100">
        <v>15</v>
      </c>
      <c r="O17" s="101"/>
      <c r="P17" s="103">
        <f t="shared" si="0"/>
        <v>0</v>
      </c>
      <c r="Q17" s="104"/>
      <c r="R17" s="100">
        <v>4</v>
      </c>
      <c r="S17" s="101"/>
      <c r="T17" s="103">
        <f t="shared" si="1"/>
        <v>0</v>
      </c>
      <c r="U17" s="107"/>
      <c r="V17" s="104"/>
      <c r="W17" s="100">
        <v>0.0455</v>
      </c>
      <c r="X17" s="106"/>
      <c r="Y17" s="101"/>
      <c r="Z17" s="100">
        <v>90</v>
      </c>
      <c r="AA17" s="101"/>
      <c r="AB17" s="103">
        <f t="shared" si="2"/>
        <v>0</v>
      </c>
      <c r="AC17" s="104"/>
      <c r="AD17" s="26"/>
    </row>
    <row r="18" spans="2:30" s="1" customFormat="1" ht="15.75">
      <c r="B18" s="25"/>
      <c r="C18" s="102">
        <v>7</v>
      </c>
      <c r="D18" s="101"/>
      <c r="E18" s="100"/>
      <c r="F18" s="106"/>
      <c r="G18" s="106"/>
      <c r="H18" s="106"/>
      <c r="I18" s="101"/>
      <c r="J18" s="100"/>
      <c r="K18" s="101"/>
      <c r="L18" s="108">
        <v>0.67</v>
      </c>
      <c r="M18" s="109"/>
      <c r="N18" s="100">
        <v>15</v>
      </c>
      <c r="O18" s="101"/>
      <c r="P18" s="103">
        <f t="shared" si="0"/>
        <v>0</v>
      </c>
      <c r="Q18" s="104"/>
      <c r="R18" s="100">
        <v>4</v>
      </c>
      <c r="S18" s="101"/>
      <c r="T18" s="103">
        <f t="shared" si="1"/>
        <v>0</v>
      </c>
      <c r="U18" s="107"/>
      <c r="V18" s="104"/>
      <c r="W18" s="100">
        <v>0.0455</v>
      </c>
      <c r="X18" s="106"/>
      <c r="Y18" s="101"/>
      <c r="Z18" s="100">
        <v>90</v>
      </c>
      <c r="AA18" s="101"/>
      <c r="AB18" s="103">
        <f t="shared" si="2"/>
        <v>0</v>
      </c>
      <c r="AC18" s="104"/>
      <c r="AD18" s="26"/>
    </row>
    <row r="19" spans="4:30" s="27" customFormat="1" ht="22.5" customHeight="1"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189" t="s">
        <v>70</v>
      </c>
      <c r="U19" s="189"/>
      <c r="V19" s="189"/>
      <c r="W19" s="189"/>
      <c r="X19" s="189"/>
      <c r="Y19" s="189"/>
      <c r="Z19" s="189"/>
      <c r="AA19" s="190"/>
      <c r="AB19" s="110">
        <f>SUM(AB12:AC18)</f>
        <v>0</v>
      </c>
      <c r="AC19" s="110"/>
      <c r="AD19" s="30">
        <f>SUM(AD12:AD18)</f>
        <v>0</v>
      </c>
    </row>
    <row r="20" ht="15.75">
      <c r="AD20" s="28"/>
    </row>
    <row r="21" spans="3:18" ht="40.5" customHeight="1" thickBot="1">
      <c r="C21" s="187" t="s">
        <v>103</v>
      </c>
      <c r="D21" s="187"/>
      <c r="E21" s="187"/>
      <c r="F21" s="187"/>
      <c r="G21" s="187"/>
      <c r="H21" s="188" t="s">
        <v>14</v>
      </c>
      <c r="I21" s="188"/>
      <c r="J21" s="188"/>
      <c r="K21" s="188" t="s">
        <v>15</v>
      </c>
      <c r="L21" s="188"/>
      <c r="M21" s="188" t="s">
        <v>16</v>
      </c>
      <c r="N21" s="188"/>
      <c r="O21" s="188" t="s">
        <v>43</v>
      </c>
      <c r="P21" s="188"/>
      <c r="Q21" s="188"/>
      <c r="R21" s="188"/>
    </row>
    <row r="22" spans="1:18" s="1" customFormat="1" ht="18.75" customHeight="1" thickBot="1">
      <c r="A22" s="13"/>
      <c r="B22" s="5"/>
      <c r="C22" s="97" t="s">
        <v>84</v>
      </c>
      <c r="D22" s="97"/>
      <c r="E22" s="97"/>
      <c r="F22" s="97"/>
      <c r="G22" s="97"/>
      <c r="H22" s="96" t="s">
        <v>101</v>
      </c>
      <c r="I22" s="96"/>
      <c r="J22" s="96"/>
      <c r="K22" s="96">
        <v>2</v>
      </c>
      <c r="L22" s="96"/>
      <c r="M22" s="96">
        <v>100</v>
      </c>
      <c r="N22" s="96"/>
      <c r="O22" s="97">
        <f>SUM(K22/2*2178)</f>
        <v>2178</v>
      </c>
      <c r="P22" s="97"/>
      <c r="Q22" s="97"/>
      <c r="R22" s="97"/>
    </row>
    <row r="23" spans="1:24" s="4" customFormat="1" ht="18" customHeight="1">
      <c r="A23" s="13"/>
      <c r="B23" s="5"/>
      <c r="C23" s="96" t="s">
        <v>84</v>
      </c>
      <c r="D23" s="96"/>
      <c r="E23" s="96"/>
      <c r="F23" s="96"/>
      <c r="G23" s="96"/>
      <c r="H23" s="96" t="s">
        <v>101</v>
      </c>
      <c r="I23" s="96"/>
      <c r="J23" s="96"/>
      <c r="K23" s="96">
        <v>2</v>
      </c>
      <c r="L23" s="96"/>
      <c r="M23" s="96">
        <v>100</v>
      </c>
      <c r="N23" s="96"/>
      <c r="O23" s="97">
        <f>SUM(K23/2*2178)</f>
        <v>2178</v>
      </c>
      <c r="P23" s="97"/>
      <c r="Q23" s="97"/>
      <c r="R23" s="97"/>
      <c r="S23" s="14"/>
      <c r="T23" s="14"/>
      <c r="U23" s="14"/>
      <c r="V23" s="43"/>
      <c r="W23" s="43"/>
      <c r="X23" s="42"/>
    </row>
  </sheetData>
  <sheetProtection/>
  <mergeCells count="152">
    <mergeCell ref="AD11:AE11"/>
    <mergeCell ref="F4:H4"/>
    <mergeCell ref="M4:O4"/>
    <mergeCell ref="E11:F11"/>
    <mergeCell ref="G11:H11"/>
    <mergeCell ref="T11:U11"/>
    <mergeCell ref="W11:X11"/>
    <mergeCell ref="N17:O17"/>
    <mergeCell ref="N16:O16"/>
    <mergeCell ref="N13:O13"/>
    <mergeCell ref="N12:O12"/>
    <mergeCell ref="H22:J22"/>
    <mergeCell ref="M22:N22"/>
    <mergeCell ref="O22:R22"/>
    <mergeCell ref="E14:I14"/>
    <mergeCell ref="E15:I15"/>
    <mergeCell ref="E16:I16"/>
    <mergeCell ref="H23:J23"/>
    <mergeCell ref="M23:N23"/>
    <mergeCell ref="O23:R23"/>
    <mergeCell ref="AB19:AC19"/>
    <mergeCell ref="A11:B11"/>
    <mergeCell ref="C16:D16"/>
    <mergeCell ref="C17:D17"/>
    <mergeCell ref="C18:D18"/>
    <mergeCell ref="E12:I12"/>
    <mergeCell ref="E13:I13"/>
    <mergeCell ref="L18:M18"/>
    <mergeCell ref="J12:K12"/>
    <mergeCell ref="J13:K13"/>
    <mergeCell ref="J14:K14"/>
    <mergeCell ref="J15:K15"/>
    <mergeCell ref="J16:K16"/>
    <mergeCell ref="L17:M17"/>
    <mergeCell ref="E17:I17"/>
    <mergeCell ref="T15:V15"/>
    <mergeCell ref="T16:V16"/>
    <mergeCell ref="T17:V17"/>
    <mergeCell ref="J17:K17"/>
    <mergeCell ref="L12:M12"/>
    <mergeCell ref="L13:M13"/>
    <mergeCell ref="L14:M14"/>
    <mergeCell ref="L15:M15"/>
    <mergeCell ref="L16:M16"/>
    <mergeCell ref="Z17:AA17"/>
    <mergeCell ref="Z18:AA18"/>
    <mergeCell ref="AB14:AC14"/>
    <mergeCell ref="AB15:AC15"/>
    <mergeCell ref="AB16:AC16"/>
    <mergeCell ref="AB17:AC17"/>
    <mergeCell ref="T14:V14"/>
    <mergeCell ref="R12:S12"/>
    <mergeCell ref="AB18:AC18"/>
    <mergeCell ref="J18:K18"/>
    <mergeCell ref="W18:Y18"/>
    <mergeCell ref="Z12:AA12"/>
    <mergeCell ref="Z13:AA13"/>
    <mergeCell ref="Z14:AA14"/>
    <mergeCell ref="Z15:AA15"/>
    <mergeCell ref="Z16:AA16"/>
    <mergeCell ref="N18:O18"/>
    <mergeCell ref="P18:Q18"/>
    <mergeCell ref="R18:S18"/>
    <mergeCell ref="T18:V18"/>
    <mergeCell ref="W12:Y12"/>
    <mergeCell ref="W13:Y13"/>
    <mergeCell ref="W14:Y14"/>
    <mergeCell ref="W15:Y15"/>
    <mergeCell ref="W16:Y16"/>
    <mergeCell ref="W17:Y17"/>
    <mergeCell ref="P16:Q16"/>
    <mergeCell ref="P17:Q17"/>
    <mergeCell ref="R13:S13"/>
    <mergeCell ref="R14:S14"/>
    <mergeCell ref="R15:S15"/>
    <mergeCell ref="R16:S16"/>
    <mergeCell ref="R17:S17"/>
    <mergeCell ref="P13:Q13"/>
    <mergeCell ref="P14:Q14"/>
    <mergeCell ref="O21:R21"/>
    <mergeCell ref="Z11:AA11"/>
    <mergeCell ref="AB11:AC11"/>
    <mergeCell ref="T12:V12"/>
    <mergeCell ref="T13:V13"/>
    <mergeCell ref="AB13:AC13"/>
    <mergeCell ref="AB12:AC12"/>
    <mergeCell ref="P15:Q15"/>
    <mergeCell ref="C15:D15"/>
    <mergeCell ref="P12:Q12"/>
    <mergeCell ref="C23:G23"/>
    <mergeCell ref="K23:L23"/>
    <mergeCell ref="C21:G21"/>
    <mergeCell ref="H21:J21"/>
    <mergeCell ref="K21:L21"/>
    <mergeCell ref="C22:G22"/>
    <mergeCell ref="E18:I18"/>
    <mergeCell ref="K22:L22"/>
    <mergeCell ref="N15:O15"/>
    <mergeCell ref="J11:K11"/>
    <mergeCell ref="C1:M2"/>
    <mergeCell ref="M21:N21"/>
    <mergeCell ref="L11:M11"/>
    <mergeCell ref="C14:D14"/>
    <mergeCell ref="C13:D13"/>
    <mergeCell ref="C12:D12"/>
    <mergeCell ref="C11:D11"/>
    <mergeCell ref="A4:B4"/>
    <mergeCell ref="C4:E4"/>
    <mergeCell ref="J4:L4"/>
    <mergeCell ref="T19:AA19"/>
    <mergeCell ref="R11:S11"/>
    <mergeCell ref="P11:Q11"/>
    <mergeCell ref="N11:O11"/>
    <mergeCell ref="N14:O14"/>
    <mergeCell ref="Q4:S4"/>
    <mergeCell ref="T4:V4"/>
    <mergeCell ref="W4:Y4"/>
    <mergeCell ref="A5:B5"/>
    <mergeCell ref="C5:E5"/>
    <mergeCell ref="F5:I5"/>
    <mergeCell ref="J5:L5"/>
    <mergeCell ref="M5:P5"/>
    <mergeCell ref="Q5:S5"/>
    <mergeCell ref="T5:V5"/>
    <mergeCell ref="W5:Y5"/>
    <mergeCell ref="A6:B6"/>
    <mergeCell ref="C6:E6"/>
    <mergeCell ref="F6:I6"/>
    <mergeCell ref="J6:L6"/>
    <mergeCell ref="M6:P6"/>
    <mergeCell ref="Q6:S6"/>
    <mergeCell ref="T6:V6"/>
    <mergeCell ref="W6:Y6"/>
    <mergeCell ref="Q8:S8"/>
    <mergeCell ref="T8:V8"/>
    <mergeCell ref="W8:Y8"/>
    <mergeCell ref="A7:B7"/>
    <mergeCell ref="C7:E7"/>
    <mergeCell ref="F7:I7"/>
    <mergeCell ref="J7:L7"/>
    <mergeCell ref="M7:P7"/>
    <mergeCell ref="Q7:S7"/>
    <mergeCell ref="A9:B9"/>
    <mergeCell ref="C9:M9"/>
    <mergeCell ref="T9:Y9"/>
    <mergeCell ref="T7:V7"/>
    <mergeCell ref="W7:Y7"/>
    <mergeCell ref="A8:B8"/>
    <mergeCell ref="C8:E8"/>
    <mergeCell ref="F8:I8"/>
    <mergeCell ref="J8:L8"/>
    <mergeCell ref="M8:P8"/>
  </mergeCells>
  <dataValidations count="8">
    <dataValidation allowBlank="1" showInputMessage="1" showErrorMessage="1" promptTitle="Do Not Change Cell" prompt="This Cell is self populating, only change if you are sizing by Seats" sqref="P12:P18"/>
    <dataValidation allowBlank="1" showInputMessage="1" showErrorMessage="1" promptTitle="Enter" prompt="Total Amount of Sq. Ft." sqref="J12:J18"/>
    <dataValidation allowBlank="1" showInputMessage="1" showErrorMessage="1" promptTitle="Sq. Ft per person" prompt=" Approx.&#10;18 for Fine Dinning&#10;15 for Reg. Dinning&#10;11 for Fast Food type" sqref="N12:N18"/>
    <dataValidation allowBlank="1" showInputMessage="1" showErrorMessage="1" promptTitle="How Many" prompt="I suggest not less than 2-5 turns per seat. If doing fast food or FSE's that do a lot of take out you should use a higher numberthan 5. What's important is to get close to the right size and not to undersize. " sqref="R12:R18"/>
    <dataValidation allowBlank="1" showInputMessage="1" showErrorMessage="1" promptTitle="Do Not Change Cell" prompt="This Cell is Self Populating, only change if you are sizing by Meals Per Day." sqref="T12:T18"/>
    <dataValidation allowBlank="1" showInputMessage="1" showErrorMessage="1" promptTitle="How Many Days to write" prompt="it is suggested to use a 90 day pump Cycle because it is more cost effective for the FSE&#10;&#10;I sugest not to use anything lower than 30 days or the FSE will have a high expense for pumping" sqref="Z12:Z18"/>
    <dataValidation type="whole" allowBlank="1" showInputMessage="1" showErrorMessage="1" promptTitle="Do Not Chage" prompt="This Cell Is Self Populating" errorTitle="Do Not Change" error="This Cell Is Self Populating" sqref="AB12:AB18">
      <formula1>T12*W12*Z12</formula1>
      <formula2>T12*W12*Z12</formula2>
    </dataValidation>
    <dataValidation allowBlank="1" showInputMessage="1" showErrorMessage="1" promptTitle="Enter" prompt="Dinning space % &#10;66% is typical for Full Fare  &#10;40-45% for McDonalds  " sqref="L12:M18"/>
  </dataValidations>
  <printOptions/>
  <pageMargins left="0.25" right="0.25" top="0.75" bottom="0.75" header="0.3" footer="0.3"/>
  <pageSetup fitToHeight="0" fitToWidth="1" horizontalDpi="600" verticalDpi="600" orientation="portrait" scale="76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8"/>
  <sheetViews>
    <sheetView view="pageBreakPreview" zoomScaleSheetLayoutView="100" zoomScalePageLayoutView="0" workbookViewId="0" topLeftCell="A1">
      <selection activeCell="N30" sqref="N30"/>
    </sheetView>
  </sheetViews>
  <sheetFormatPr defaultColWidth="9.00390625" defaultRowHeight="15.75"/>
  <cols>
    <col min="1" max="11" width="3.875" style="0" customWidth="1"/>
    <col min="12" max="13" width="3.50390625" style="0" customWidth="1"/>
    <col min="14" max="45" width="3.875" style="0" customWidth="1"/>
  </cols>
  <sheetData>
    <row r="1" spans="3:17" ht="22.5" customHeight="1" thickBot="1">
      <c r="C1" s="21"/>
      <c r="D1" s="21"/>
      <c r="E1" s="21"/>
      <c r="F1" s="21"/>
      <c r="G1" s="21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3:26" ht="15.75">
      <c r="C2" s="111" t="s">
        <v>13</v>
      </c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3"/>
      <c r="R2" s="1"/>
      <c r="S2" s="3"/>
      <c r="T2" s="8"/>
      <c r="U2" s="8"/>
      <c r="V2" s="8"/>
      <c r="W2" s="8"/>
      <c r="X2" s="8"/>
      <c r="Y2" s="8"/>
      <c r="Z2" s="8"/>
    </row>
    <row r="3" spans="3:26" ht="53.25" customHeight="1">
      <c r="C3" s="114" t="s">
        <v>25</v>
      </c>
      <c r="D3" s="114"/>
      <c r="E3" s="115" t="s">
        <v>0</v>
      </c>
      <c r="F3" s="115"/>
      <c r="G3" s="115"/>
      <c r="H3" s="115"/>
      <c r="I3" s="115"/>
      <c r="J3" s="116" t="s">
        <v>6</v>
      </c>
      <c r="K3" s="116"/>
      <c r="L3" s="116" t="s">
        <v>7</v>
      </c>
      <c r="M3" s="116"/>
      <c r="N3" s="116" t="s">
        <v>12</v>
      </c>
      <c r="O3" s="116"/>
      <c r="P3" s="116" t="s">
        <v>5</v>
      </c>
      <c r="Q3" s="116"/>
      <c r="R3" s="116"/>
      <c r="S3" s="116"/>
      <c r="T3" s="116" t="s">
        <v>3</v>
      </c>
      <c r="U3" s="116"/>
      <c r="V3" s="116" t="s">
        <v>4</v>
      </c>
      <c r="W3" s="116"/>
      <c r="X3" s="116"/>
      <c r="Y3" s="115" t="s">
        <v>8</v>
      </c>
      <c r="Z3" s="115"/>
    </row>
    <row r="4" spans="3:26" ht="15.75">
      <c r="C4" s="115"/>
      <c r="D4" s="115"/>
      <c r="E4" s="117" t="s">
        <v>40</v>
      </c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</row>
    <row r="5" spans="3:26" ht="15.75">
      <c r="C5" s="115"/>
      <c r="D5" s="115"/>
      <c r="E5" s="116"/>
      <c r="F5" s="116"/>
      <c r="G5" s="116"/>
      <c r="H5" s="116"/>
      <c r="I5" s="116"/>
      <c r="J5" s="115"/>
      <c r="K5" s="115"/>
      <c r="L5" s="115">
        <v>4</v>
      </c>
      <c r="M5" s="115"/>
      <c r="N5" s="115">
        <f>SUM(J5*L5)</f>
        <v>0</v>
      </c>
      <c r="O5" s="115"/>
      <c r="P5" s="115">
        <v>0.0455</v>
      </c>
      <c r="Q5" s="115"/>
      <c r="R5" s="115"/>
      <c r="S5" s="115"/>
      <c r="T5" s="115">
        <v>90</v>
      </c>
      <c r="U5" s="115"/>
      <c r="V5" s="118">
        <f>SUM(N5*P5*T5)</f>
        <v>0</v>
      </c>
      <c r="W5" s="118"/>
      <c r="X5" s="118"/>
      <c r="Y5" s="115"/>
      <c r="Z5" s="115"/>
    </row>
    <row r="6" spans="3:26" ht="15.75">
      <c r="C6" s="115"/>
      <c r="D6" s="115"/>
      <c r="E6" s="116"/>
      <c r="F6" s="116"/>
      <c r="G6" s="116"/>
      <c r="H6" s="116"/>
      <c r="I6" s="116"/>
      <c r="J6" s="100"/>
      <c r="K6" s="101"/>
      <c r="L6" s="100">
        <v>4</v>
      </c>
      <c r="M6" s="101"/>
      <c r="N6" s="115">
        <f>SUM(J6*L6)</f>
        <v>0</v>
      </c>
      <c r="O6" s="115"/>
      <c r="P6" s="115">
        <v>0.0455</v>
      </c>
      <c r="Q6" s="115"/>
      <c r="R6" s="115"/>
      <c r="S6" s="115"/>
      <c r="T6" s="115">
        <v>90</v>
      </c>
      <c r="U6" s="115"/>
      <c r="V6" s="118">
        <f>SUM(N6*P6*T6)</f>
        <v>0</v>
      </c>
      <c r="W6" s="118"/>
      <c r="X6" s="118"/>
      <c r="Y6" s="115"/>
      <c r="Z6" s="115"/>
    </row>
    <row r="7" spans="3:26" ht="15.75">
      <c r="C7" s="115"/>
      <c r="D7" s="115"/>
      <c r="E7" s="116"/>
      <c r="F7" s="116"/>
      <c r="G7" s="116"/>
      <c r="H7" s="116"/>
      <c r="I7" s="116"/>
      <c r="J7" s="115"/>
      <c r="K7" s="115"/>
      <c r="L7" s="115">
        <v>4</v>
      </c>
      <c r="M7" s="115"/>
      <c r="N7" s="115">
        <f>SUM(J7*L7)</f>
        <v>0</v>
      </c>
      <c r="O7" s="115"/>
      <c r="P7" s="115">
        <v>0.0455</v>
      </c>
      <c r="Q7" s="115"/>
      <c r="R7" s="115"/>
      <c r="S7" s="115"/>
      <c r="T7" s="115">
        <v>90</v>
      </c>
      <c r="U7" s="115"/>
      <c r="V7" s="118">
        <f>SUM(N7*P7*T7)</f>
        <v>0</v>
      </c>
      <c r="W7" s="118"/>
      <c r="X7" s="118"/>
      <c r="Y7" s="115"/>
      <c r="Z7" s="115"/>
    </row>
    <row r="8" spans="3:26" ht="15.75">
      <c r="C8" s="119"/>
      <c r="D8" s="119"/>
      <c r="E8" s="119"/>
      <c r="F8" s="119"/>
      <c r="G8" s="119"/>
      <c r="H8" s="119"/>
      <c r="I8" s="119"/>
      <c r="J8" s="120" t="s">
        <v>18</v>
      </c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1"/>
      <c r="V8" s="118">
        <f>SUM(V5:X7)</f>
        <v>0</v>
      </c>
      <c r="W8" s="118"/>
      <c r="X8" s="118"/>
      <c r="Y8" s="115">
        <f>SUM(Y5:Z7)</f>
        <v>0</v>
      </c>
      <c r="Z8" s="115"/>
    </row>
    <row r="9" spans="3:26" ht="15.75">
      <c r="C9" s="119"/>
      <c r="D9" s="119"/>
      <c r="E9" s="122"/>
      <c r="F9" s="122"/>
      <c r="G9" s="122"/>
      <c r="H9" s="122"/>
      <c r="I9" s="122"/>
      <c r="J9" s="119" t="s">
        <v>63</v>
      </c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23"/>
      <c r="V9" s="118">
        <f>SUM(O15)</f>
        <v>2593</v>
      </c>
      <c r="W9" s="118"/>
      <c r="X9" s="118"/>
      <c r="Y9" s="115">
        <v>180</v>
      </c>
      <c r="Z9" s="115"/>
    </row>
    <row r="10" spans="3:26" ht="15.75">
      <c r="C10" s="119"/>
      <c r="D10" s="119"/>
      <c r="E10" s="119"/>
      <c r="F10" s="119"/>
      <c r="G10" s="119"/>
      <c r="H10" s="119"/>
      <c r="I10" s="119"/>
      <c r="J10" s="119" t="s">
        <v>19</v>
      </c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23"/>
      <c r="V10" s="118">
        <f>SUM(V9-V8)</f>
        <v>2593</v>
      </c>
      <c r="W10" s="118"/>
      <c r="X10" s="118"/>
      <c r="Y10" s="115">
        <f>SUM(Y9-Y8)</f>
        <v>180</v>
      </c>
      <c r="Z10" s="115"/>
    </row>
    <row r="13" spans="3:18" ht="39.75" customHeight="1" thickBot="1">
      <c r="C13" s="105" t="s">
        <v>26</v>
      </c>
      <c r="D13" s="105"/>
      <c r="E13" s="105"/>
      <c r="F13" s="105"/>
      <c r="G13" s="105"/>
      <c r="H13" s="71" t="s">
        <v>14</v>
      </c>
      <c r="I13" s="71"/>
      <c r="J13" s="71"/>
      <c r="K13" s="71" t="s">
        <v>15</v>
      </c>
      <c r="L13" s="71"/>
      <c r="M13" s="71" t="s">
        <v>16</v>
      </c>
      <c r="N13" s="71"/>
      <c r="O13" s="71" t="s">
        <v>43</v>
      </c>
      <c r="P13" s="71"/>
      <c r="Q13" s="71"/>
      <c r="R13" s="71"/>
    </row>
    <row r="14" spans="1:18" s="1" customFormat="1" ht="18.75" customHeight="1">
      <c r="A14" s="13"/>
      <c r="B14" s="5"/>
      <c r="C14" s="97" t="s">
        <v>58</v>
      </c>
      <c r="D14" s="97"/>
      <c r="E14" s="97"/>
      <c r="F14" s="97"/>
      <c r="G14" s="97"/>
      <c r="H14" s="96" t="s">
        <v>76</v>
      </c>
      <c r="I14" s="96"/>
      <c r="J14" s="96"/>
      <c r="K14" s="96">
        <v>1</v>
      </c>
      <c r="L14" s="96"/>
      <c r="M14" s="96">
        <v>100</v>
      </c>
      <c r="N14" s="96"/>
      <c r="O14" s="96">
        <f>SUM(K14*6236)</f>
        <v>6236</v>
      </c>
      <c r="P14" s="96"/>
      <c r="Q14" s="96"/>
      <c r="R14" s="96"/>
    </row>
    <row r="15" spans="1:24" s="4" customFormat="1" ht="18" customHeight="1">
      <c r="A15" s="13"/>
      <c r="B15" s="5"/>
      <c r="C15" s="96" t="s">
        <v>79</v>
      </c>
      <c r="D15" s="96"/>
      <c r="E15" s="96"/>
      <c r="F15" s="96"/>
      <c r="G15" s="96"/>
      <c r="H15" s="96" t="s">
        <v>78</v>
      </c>
      <c r="I15" s="96"/>
      <c r="J15" s="96"/>
      <c r="K15" s="96">
        <v>2</v>
      </c>
      <c r="L15" s="96"/>
      <c r="M15" s="96">
        <v>100</v>
      </c>
      <c r="N15" s="96"/>
      <c r="O15" s="96">
        <f>SUM(K15/2*2593)</f>
        <v>2593</v>
      </c>
      <c r="P15" s="96"/>
      <c r="Q15" s="96"/>
      <c r="R15" s="96"/>
      <c r="S15" s="14"/>
      <c r="T15" s="14"/>
      <c r="U15" s="14"/>
      <c r="V15" s="43"/>
      <c r="W15" s="43"/>
      <c r="X15" s="42"/>
    </row>
    <row r="16" spans="1:19" s="1" customFormat="1" ht="18" customHeight="1">
      <c r="A16" s="13"/>
      <c r="B16" s="5"/>
      <c r="C16" s="96" t="s">
        <v>81</v>
      </c>
      <c r="D16" s="96"/>
      <c r="E16" s="96"/>
      <c r="F16" s="96"/>
      <c r="G16" s="96"/>
      <c r="H16" s="96" t="s">
        <v>77</v>
      </c>
      <c r="I16" s="96"/>
      <c r="J16" s="96"/>
      <c r="K16" s="96">
        <v>2</v>
      </c>
      <c r="L16" s="96"/>
      <c r="M16" s="96">
        <v>75</v>
      </c>
      <c r="N16" s="96"/>
      <c r="O16" s="96">
        <f>SUM(K16/2*861)</f>
        <v>861</v>
      </c>
      <c r="P16" s="96"/>
      <c r="Q16" s="96"/>
      <c r="R16" s="96"/>
      <c r="S16" s="17"/>
    </row>
    <row r="17" spans="1:24" s="4" customFormat="1" ht="18" customHeight="1">
      <c r="A17" s="13"/>
      <c r="B17" s="5"/>
      <c r="C17" s="96" t="s">
        <v>82</v>
      </c>
      <c r="D17" s="96"/>
      <c r="E17" s="96"/>
      <c r="F17" s="96"/>
      <c r="G17" s="96"/>
      <c r="H17" s="96" t="s">
        <v>17</v>
      </c>
      <c r="I17" s="96"/>
      <c r="J17" s="96"/>
      <c r="K17" s="96">
        <v>1</v>
      </c>
      <c r="L17" s="96"/>
      <c r="M17" s="96">
        <v>100</v>
      </c>
      <c r="N17" s="96"/>
      <c r="O17" s="96">
        <f>SUM(K17*1751)</f>
        <v>1751</v>
      </c>
      <c r="P17" s="96"/>
      <c r="Q17" s="96"/>
      <c r="R17" s="96"/>
      <c r="S17" s="14"/>
      <c r="T17" s="14"/>
      <c r="U17" s="14"/>
      <c r="V17" s="43"/>
      <c r="W17" s="43"/>
      <c r="X17" s="42"/>
    </row>
    <row r="18" spans="3:18" ht="15.75">
      <c r="C18" s="96" t="s">
        <v>83</v>
      </c>
      <c r="D18" s="96"/>
      <c r="E18" s="96"/>
      <c r="F18" s="96"/>
      <c r="G18" s="96"/>
      <c r="H18" s="96" t="s">
        <v>80</v>
      </c>
      <c r="I18" s="96"/>
      <c r="J18" s="96"/>
      <c r="K18" s="96">
        <v>1</v>
      </c>
      <c r="L18" s="96"/>
      <c r="M18" s="96">
        <v>100</v>
      </c>
      <c r="N18" s="96"/>
      <c r="O18" s="96">
        <f>SUM(K18*3048)</f>
        <v>3048</v>
      </c>
      <c r="P18" s="96"/>
      <c r="Q18" s="96"/>
      <c r="R18" s="96"/>
    </row>
  </sheetData>
  <sheetProtection/>
  <mergeCells count="84">
    <mergeCell ref="O16:R16"/>
    <mergeCell ref="O17:R17"/>
    <mergeCell ref="C18:G18"/>
    <mergeCell ref="H18:J18"/>
    <mergeCell ref="K18:L18"/>
    <mergeCell ref="M18:N18"/>
    <mergeCell ref="O18:R18"/>
    <mergeCell ref="C17:G17"/>
    <mergeCell ref="H17:J17"/>
    <mergeCell ref="K17:L17"/>
    <mergeCell ref="M17:N17"/>
    <mergeCell ref="J9:U9"/>
    <mergeCell ref="J10:U10"/>
    <mergeCell ref="C15:G15"/>
    <mergeCell ref="H15:J15"/>
    <mergeCell ref="K15:L15"/>
    <mergeCell ref="M15:N15"/>
    <mergeCell ref="O15:R15"/>
    <mergeCell ref="C16:G16"/>
    <mergeCell ref="H16:J16"/>
    <mergeCell ref="K16:L16"/>
    <mergeCell ref="M16:N16"/>
    <mergeCell ref="C13:G13"/>
    <mergeCell ref="H13:J13"/>
    <mergeCell ref="K13:L13"/>
    <mergeCell ref="M13:N13"/>
    <mergeCell ref="O13:R13"/>
    <mergeCell ref="C14:G14"/>
    <mergeCell ref="H14:J14"/>
    <mergeCell ref="K14:L14"/>
    <mergeCell ref="M14:N14"/>
    <mergeCell ref="C10:D10"/>
    <mergeCell ref="E10:I10"/>
    <mergeCell ref="O14:R14"/>
    <mergeCell ref="V10:X10"/>
    <mergeCell ref="Y10:Z10"/>
    <mergeCell ref="C9:D9"/>
    <mergeCell ref="E9:I9"/>
    <mergeCell ref="V9:X9"/>
    <mergeCell ref="Y9:Z9"/>
    <mergeCell ref="V7:X7"/>
    <mergeCell ref="Y7:Z7"/>
    <mergeCell ref="C8:D8"/>
    <mergeCell ref="E8:I8"/>
    <mergeCell ref="V8:X8"/>
    <mergeCell ref="Y8:Z8"/>
    <mergeCell ref="J8:U8"/>
    <mergeCell ref="T6:U6"/>
    <mergeCell ref="V6:X6"/>
    <mergeCell ref="Y6:Z6"/>
    <mergeCell ref="C7:D7"/>
    <mergeCell ref="E7:I7"/>
    <mergeCell ref="J7:K7"/>
    <mergeCell ref="L7:M7"/>
    <mergeCell ref="N7:O7"/>
    <mergeCell ref="P7:S7"/>
    <mergeCell ref="T7:U7"/>
    <mergeCell ref="P5:S5"/>
    <mergeCell ref="T5:U5"/>
    <mergeCell ref="V5:X5"/>
    <mergeCell ref="Y5:Z5"/>
    <mergeCell ref="C6:D6"/>
    <mergeCell ref="E6:I6"/>
    <mergeCell ref="J6:K6"/>
    <mergeCell ref="L6:M6"/>
    <mergeCell ref="N6:O6"/>
    <mergeCell ref="P6:S6"/>
    <mergeCell ref="T3:U3"/>
    <mergeCell ref="V3:X3"/>
    <mergeCell ref="Y3:Z3"/>
    <mergeCell ref="C4:D4"/>
    <mergeCell ref="E4:Z4"/>
    <mergeCell ref="C5:D5"/>
    <mergeCell ref="E5:I5"/>
    <mergeCell ref="J5:K5"/>
    <mergeCell ref="L5:M5"/>
    <mergeCell ref="N5:O5"/>
    <mergeCell ref="C2:Q2"/>
    <mergeCell ref="C3:D3"/>
    <mergeCell ref="E3:I3"/>
    <mergeCell ref="J3:K3"/>
    <mergeCell ref="L3:M3"/>
    <mergeCell ref="N3:O3"/>
    <mergeCell ref="P3:S3"/>
  </mergeCells>
  <printOptions/>
  <pageMargins left="0.7" right="0.7" top="0.75" bottom="0.75" header="0.3" footer="0.3"/>
  <pageSetup horizontalDpi="600" verticalDpi="600" orientation="portrait" scale="8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Rubines</dc:creator>
  <cp:keywords/>
  <dc:description/>
  <cp:lastModifiedBy>user</cp:lastModifiedBy>
  <cp:lastPrinted>2020-11-04T16:56:08Z</cp:lastPrinted>
  <dcterms:created xsi:type="dcterms:W3CDTF">2016-02-09T23:51:52Z</dcterms:created>
  <dcterms:modified xsi:type="dcterms:W3CDTF">2020-11-04T17:22:21Z</dcterms:modified>
  <cp:category/>
  <cp:version/>
  <cp:contentType/>
  <cp:contentStatus/>
</cp:coreProperties>
</file>